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_Orç" sheetId="1" r:id="rId1"/>
    <sheet name="Analitico" sheetId="2" r:id="rId2"/>
    <sheet name="Fisico Financ" sheetId="3" r:id="rId3"/>
  </sheets>
  <definedNames>
    <definedName name="_xlnm._FilterDatabase" localSheetId="0" hidden="1">'Plan_Orç'!$A$7:$J$223</definedName>
    <definedName name="_xlnm.Print_Area" localSheetId="1">'Analitico'!$A$1:$D$28</definedName>
    <definedName name="_xlnm.Print_Area" localSheetId="2">'Fisico Financ'!$A$1:$K$23</definedName>
    <definedName name="_xlnm.Print_Area" localSheetId="0">'Plan_Orç'!$A$1:$K$262</definedName>
  </definedNames>
  <calcPr fullCalcOnLoad="1"/>
</workbook>
</file>

<file path=xl/sharedStrings.xml><?xml version="1.0" encoding="utf-8"?>
<sst xmlns="http://schemas.openxmlformats.org/spreadsheetml/2006/main" count="687" uniqueCount="459">
  <si>
    <t>m²</t>
  </si>
  <si>
    <t>un</t>
  </si>
  <si>
    <t>m</t>
  </si>
  <si>
    <t>16.113.000722.SER</t>
  </si>
  <si>
    <t>16.115.000051.SER</t>
  </si>
  <si>
    <t>Caixa de passagem em chapa de aço com tampa parafusada 152 x 152 x 82 mm</t>
  </si>
  <si>
    <t>16.115.000052.SER</t>
  </si>
  <si>
    <t>Caixa de passagem em chapa de aço com tampa parafusada 202 x 202 x 102 mm</t>
  </si>
  <si>
    <t>16.119.000011.SER</t>
  </si>
  <si>
    <t>Cabo isolado em PVC 2,5 mm² - 750 V - 70°C - flexível</t>
  </si>
  <si>
    <t>16.119.000012.SER</t>
  </si>
  <si>
    <t>Cabo isolado em PVC 4 mm² - 750 V - 70°C - flexível</t>
  </si>
  <si>
    <t>16.121.000017.SER</t>
  </si>
  <si>
    <t>16.121.000018.SER</t>
  </si>
  <si>
    <t>16.121.000100.SER</t>
  </si>
  <si>
    <t>Luminárias</t>
  </si>
  <si>
    <t>cj</t>
  </si>
  <si>
    <t>Serviços relacionados</t>
  </si>
  <si>
    <t>20.101.000010.SER</t>
  </si>
  <si>
    <t>Chapisco para parede interna ou externa com argamassa de cimento e areia traço 1:3</t>
  </si>
  <si>
    <t>20.102.000037.SER</t>
  </si>
  <si>
    <t>20.104.000031.SER</t>
  </si>
  <si>
    <t>Fibra mineral</t>
  </si>
  <si>
    <t>Forro removível acústico de fibra mineral apoiados em perfis metálicos suspensos 1250 x 625 mm</t>
  </si>
  <si>
    <t>Gesso</t>
  </si>
  <si>
    <t>21.102.000020.SER</t>
  </si>
  <si>
    <t>22.112.000005.SER</t>
  </si>
  <si>
    <t>Piso cimentado com argamassa de cimento e areia traço 1:4 # 1,5 cm</t>
  </si>
  <si>
    <t>Podotáteis</t>
  </si>
  <si>
    <t>22.139.000230.SER</t>
  </si>
  <si>
    <t>Placa podotátil de alerta, de borracha # 7 mm assentada com cola</t>
  </si>
  <si>
    <t>Esquadrias de madeira</t>
  </si>
  <si>
    <t>24.101.000070.SER</t>
  </si>
  <si>
    <t>Pintura com tinta esmalte em esquadria de madeira, com duas demãos, sem massa corrida</t>
  </si>
  <si>
    <t>Esquadrias metálicas</t>
  </si>
  <si>
    <t>24.102.000055.SER</t>
  </si>
  <si>
    <t>Pintura com tinta esmalte em esquadria de ferro, com duas demãos</t>
  </si>
  <si>
    <t>Paredes e tetos</t>
  </si>
  <si>
    <t>24.103.000050.SER</t>
  </si>
  <si>
    <t>Pintura com tinta látex acrílica em parede externa, com duas demãos, sem massa corrida</t>
  </si>
  <si>
    <t>24.103.000075.SER</t>
  </si>
  <si>
    <t>Emassamento de parede interna com massa corrida à base de PVA com duas demãos, para pintura látex</t>
  </si>
  <si>
    <t>24.103.000135.SER</t>
  </si>
  <si>
    <t>Pintura com tinta látex PVA em parede interna, com duas demãos, sem massa corrida</t>
  </si>
  <si>
    <t>26.101.000050.SER</t>
  </si>
  <si>
    <t>Bacia sanitária de louça com caixa acoplada, com tampa e acessórios</t>
  </si>
  <si>
    <t>26.101.000080.SER</t>
  </si>
  <si>
    <t>Bacia sanitária com barras de apoio em duas paredes, com assento sanitário para portadores de necessidades especiais</t>
  </si>
  <si>
    <t>Bancadas</t>
  </si>
  <si>
    <t>26.102.000070.SER</t>
  </si>
  <si>
    <t>Barra de apoio</t>
  </si>
  <si>
    <t>26.104.000060.SER</t>
  </si>
  <si>
    <t>26.110.000050.SER</t>
  </si>
  <si>
    <t>Torneiras</t>
  </si>
  <si>
    <t>26.120.000100.SER</t>
  </si>
  <si>
    <t>Espelhos</t>
  </si>
  <si>
    <t>27.107.000100.SER</t>
  </si>
  <si>
    <t>Espelho cristal para sanitário # 5 mm</t>
  </si>
  <si>
    <t>m³</t>
  </si>
  <si>
    <t>Serviços complementares</t>
  </si>
  <si>
    <t>32.109.000200.SER</t>
  </si>
  <si>
    <t>UNITARIO</t>
  </si>
  <si>
    <t>TOTAL</t>
  </si>
  <si>
    <t>15.103.000005.SER</t>
  </si>
  <si>
    <t>Extintor de gás carbônico, capacidade 6 kg</t>
  </si>
  <si>
    <t>15.103.000040.SER</t>
  </si>
  <si>
    <t>Extintor de água pressurizada, capacidade 10 litros</t>
  </si>
  <si>
    <t>15.103.000090.SER</t>
  </si>
  <si>
    <t>Extintor de pó químico pressurizado, capacidade 4 kg</t>
  </si>
  <si>
    <t>Porta-papel</t>
  </si>
  <si>
    <t>26.115.000100.SER</t>
  </si>
  <si>
    <t>Porta-papel de louça branca ou em cores</t>
  </si>
  <si>
    <t>26.116.000100.SER</t>
  </si>
  <si>
    <t>Saboneteira</t>
  </si>
  <si>
    <t>26.118.000120.SER</t>
  </si>
  <si>
    <t>Saboneteira de louça 7,5 x 15 cm</t>
  </si>
  <si>
    <t>26.108.000090.SER</t>
  </si>
  <si>
    <t>Ducha manual</t>
  </si>
  <si>
    <t>pç</t>
  </si>
  <si>
    <t>Emassamento de forro com massa corrida à base de PVA com duas demãos, para pintura látex</t>
  </si>
  <si>
    <t>Pintura com tinta látex PVA em forros, com duas demãos, sem massa corrida</t>
  </si>
  <si>
    <t>16.111.000906.SER</t>
  </si>
  <si>
    <t>Eletroduto de aço carbono com costura galvanização a fogo inclusive conexões Ø 65 mm 2 1/2"</t>
  </si>
  <si>
    <t>16.111.000601.SER</t>
  </si>
  <si>
    <t>Eletroduto PVC rígido roscável Ø 25 mm 3/4"</t>
  </si>
  <si>
    <t>16.111.000602.SER</t>
  </si>
  <si>
    <t>Eletroduto PVC rígido roscável Ø 32 mm 1"</t>
  </si>
  <si>
    <t>16.111.000605.SER</t>
  </si>
  <si>
    <t>Eletroduto PVC rígido roscável Ø 60 mm 2"</t>
  </si>
  <si>
    <t>16.109.000016.SER</t>
  </si>
  <si>
    <t>Disjuntor monopolar termomagnético de 20 A em quadro de distribuição</t>
  </si>
  <si>
    <t>16.109.000056.SER</t>
  </si>
  <si>
    <t>Disjuntor bipolar termomagnético de 20 A em quadro de distribuição</t>
  </si>
  <si>
    <t>16.109.000058.SER</t>
  </si>
  <si>
    <t>Disjuntor bipolar termomagnético de 32 A em quadro de distribuição</t>
  </si>
  <si>
    <t>Demolições</t>
  </si>
  <si>
    <t>Demolição de alvenaria de tijolo comum, sem reaproveitamento</t>
  </si>
  <si>
    <t>Demolição de piso cimentado sobre lastro de concreto</t>
  </si>
  <si>
    <t>Remoção de guia pré-fabricada de concreto</t>
  </si>
  <si>
    <t>Argamassa de cimento e areia traço 1:3</t>
  </si>
  <si>
    <t>Canteiro de Obras</t>
  </si>
  <si>
    <t>M.O.</t>
  </si>
  <si>
    <t xml:space="preserve">Abrigo provisório de madeira para alojamento e/ou depósito de materiais e ferramentas                                                                                           </t>
  </si>
  <si>
    <t xml:space="preserve">Ligação provisória de água para obra e instalação sanitária provisória, pequenas obras - instalação mínima                       </t>
  </si>
  <si>
    <t>Alvenarias, fechamentos e divisórias</t>
  </si>
  <si>
    <t>Sistemas elétricos</t>
  </si>
  <si>
    <t>Ar condicionado, ventilação e exaustão</t>
  </si>
  <si>
    <t>Forros</t>
  </si>
  <si>
    <t>Pinturas</t>
  </si>
  <si>
    <t>Louças, metais e acessórios sanitários</t>
  </si>
  <si>
    <t>Valor sem BDI</t>
  </si>
  <si>
    <t>Valor com BDI (25%)</t>
  </si>
  <si>
    <t>Especificação do Serviço</t>
  </si>
  <si>
    <t>Unid.</t>
  </si>
  <si>
    <t>Quant.</t>
  </si>
  <si>
    <t>Mat.</t>
  </si>
  <si>
    <t>PU Total</t>
  </si>
  <si>
    <t>PT Total</t>
  </si>
  <si>
    <t>Orçamento Revisado:</t>
  </si>
  <si>
    <t>Base de preços:</t>
  </si>
  <si>
    <t xml:space="preserve">Total Geral (BDI - 25%) </t>
  </si>
  <si>
    <t>02.101.000030.SER</t>
  </si>
  <si>
    <t>02.101.000040.SER</t>
  </si>
  <si>
    <t>02.102.000002.SER</t>
  </si>
  <si>
    <t>02.102.000024.SER</t>
  </si>
  <si>
    <t>02.102.000033.SER</t>
  </si>
  <si>
    <t>06.103.000130.SER</t>
  </si>
  <si>
    <t>Esquadrias e acessórios</t>
  </si>
  <si>
    <t>Placa de sinalização tátil (inicio e final) em BRAILLE para corrimão</t>
  </si>
  <si>
    <t>Anel de borracha para sinalização tátil para corrimão</t>
  </si>
  <si>
    <t>Sinalizador de emergência sonora e visual (sanitário PNE)</t>
  </si>
  <si>
    <t>Bloco autônomo de iluminação de emergência com autonomia mínima de 1 hora equipado com 2 lâmpadas de 11W</t>
  </si>
  <si>
    <t>Engate flexível metálico 1/2"</t>
  </si>
  <si>
    <t>Válvula de metal cromado 1"</t>
  </si>
  <si>
    <t>Código</t>
  </si>
  <si>
    <t>09.01U</t>
  </si>
  <si>
    <t>09.02U</t>
  </si>
  <si>
    <t>09.03U</t>
  </si>
  <si>
    <t>13.01U</t>
  </si>
  <si>
    <t>13.02U</t>
  </si>
  <si>
    <t>14.06U</t>
  </si>
  <si>
    <t>16.02U</t>
  </si>
  <si>
    <t>BDI</t>
  </si>
  <si>
    <t>ORÇAMENTO ANALÍTICO DE SERVIÇOS</t>
  </si>
  <si>
    <t>Obra:</t>
  </si>
  <si>
    <t>Local:</t>
  </si>
  <si>
    <t>CÓD</t>
  </si>
  <si>
    <t>DESCRIÇÃO</t>
  </si>
  <si>
    <t>TOTAL (R$)</t>
  </si>
  <si>
    <t>PARTIC.</t>
  </si>
  <si>
    <t>Total</t>
  </si>
  <si>
    <t>CIDADE UNIVERSITARIA - SP</t>
  </si>
  <si>
    <t>Cidade Universitaria - SP</t>
  </si>
  <si>
    <t>Sistemas de prevenção e combate a incêndio</t>
  </si>
  <si>
    <t>CRONOGRAMA FISICO FINANCEIRO</t>
  </si>
  <si>
    <t>30 DIAS</t>
  </si>
  <si>
    <t>60 DIAS</t>
  </si>
  <si>
    <t>90 DIAS</t>
  </si>
  <si>
    <t>120 DIAS</t>
  </si>
  <si>
    <t>ORÇAMENTO SINTETICO ANALITICO</t>
  </si>
  <si>
    <t>IEE - INSTITUTO DE ENERGIA E AMBIENTE - USP</t>
  </si>
  <si>
    <t>LABORATORIO DE ALTA TENSÃO - PREDIO A</t>
  </si>
  <si>
    <t>IEE - INSTITUTO DE ENERGIA E AMBIENTE - USP
LABORATORIO DE ALTA TENSÃO</t>
  </si>
  <si>
    <t>Remoção de cortinas blackout</t>
  </si>
  <si>
    <t>Remoção de chuveiro</t>
  </si>
  <si>
    <t>Remoção de rodapé</t>
  </si>
  <si>
    <t>Manutenção de piso laminado existente</t>
  </si>
  <si>
    <t>Remoção de rejunte em piso</t>
  </si>
  <si>
    <t>Remoção de reboco (infiltração)</t>
  </si>
  <si>
    <t xml:space="preserve">Limpeza e manutenção em persianas existente </t>
  </si>
  <si>
    <t>Aplicação de fundo protetor antioxidante</t>
  </si>
  <si>
    <t>PM 02/03/04/05 - Aplicação de verniz naval em porta de abrir</t>
  </si>
  <si>
    <t>Porcelanato</t>
  </si>
  <si>
    <t>Forro de PVC</t>
  </si>
  <si>
    <t xml:space="preserve">Limpeza permanente da edificação </t>
  </si>
  <si>
    <t>Demolição de piso em granilite</t>
  </si>
  <si>
    <t>Remoção de piso plurigoma</t>
  </si>
  <si>
    <t>Fornecimento e instalação de piso porcelanato 60 x 60 cinza claro PEI: 5 acabamento acetinado Ref.: Eliane, Portobello, Cecrisa ou equivalente</t>
  </si>
  <si>
    <t>Demolição de piso cerâmico inclusive retirada da camada de regularização sobre lastro de concreto com espessura até 3 cm</t>
  </si>
  <si>
    <t>02.102.000021.SER</t>
  </si>
  <si>
    <t>02.102.000022.SER</t>
  </si>
  <si>
    <t>02.102.000044.SER</t>
  </si>
  <si>
    <t>02.102.000045.SER</t>
  </si>
  <si>
    <t>Demolição de revestimento de azulejo ou lambris</t>
  </si>
  <si>
    <t>02.102.000046.SER</t>
  </si>
  <si>
    <t>Regularização de superfície para impermeabilização, com arg. de cimento e areia traço 1:3 # 2 cm</t>
  </si>
  <si>
    <t>10.104.000105.SER</t>
  </si>
  <si>
    <t>Impermeabilização com manta asfáltica à base de asfalto modificado com polímeros, estruturada com armadura não tecida de filamentos de poliéster</t>
  </si>
  <si>
    <t>10.104.000010.SER</t>
  </si>
  <si>
    <t>Corrimão tubular de ferro galvanizado Ø 2"</t>
  </si>
  <si>
    <t>12.106.000010.SER</t>
  </si>
  <si>
    <t>20.102.000013.SER</t>
  </si>
  <si>
    <t>22.109.000065.SER</t>
  </si>
  <si>
    <t>Rodapé cerâmico assentado com argamassa mista de cimento, cal e areia altura 8 cm</t>
  </si>
  <si>
    <t>22.136.000160.SER</t>
  </si>
  <si>
    <t>Soleira de granito natural de 15 cm de largura, assentado com argamassa mista de cimento, cal e areia</t>
  </si>
  <si>
    <t>22.150.000130.SER</t>
  </si>
  <si>
    <t>Revestimento de pisos</t>
  </si>
  <si>
    <t>Revestimentos de paredes</t>
  </si>
  <si>
    <t>23.101.000020.SER</t>
  </si>
  <si>
    <t>Azulejo assentado com argamassa pré-fabricada de cimento colante, juntas a prumo - com mão de obra empreitada</t>
  </si>
  <si>
    <t>24.101.000090.SER</t>
  </si>
  <si>
    <t>26.120.000120.SER</t>
  </si>
  <si>
    <t>Torneira de pressão metálica para uso geral</t>
  </si>
  <si>
    <t>Orçamento:</t>
  </si>
  <si>
    <t>Disjuntor monopolar termomagnético de 10 A em quadro de distribuição</t>
  </si>
  <si>
    <t>Disjuntor monopolar termomagnético de 25 A em quadro de distribuição</t>
  </si>
  <si>
    <t>Disjuntor bipolar termomagnético de 10 A em quadro de distribuição</t>
  </si>
  <si>
    <t>Disjuntor bipolar termomagnético de 25 A em quadro de distribuição</t>
  </si>
  <si>
    <t>Disjuntor tripolar compacto &gt; 10 A  no quadro de distribuição</t>
  </si>
  <si>
    <t>Parede de gesso acartonado simples interna, espessura final 100 mm, pé-direito máximo 3,15 m miolo lã de rocha (rack)</t>
  </si>
  <si>
    <t>Rodapé liso em madeira (rack)</t>
  </si>
  <si>
    <t>PM03 - Substituir folha de porta de madeira uma folha de abrir 0,92x2,10m, acabamento em laminado de madeira semelhante ao existente no local e ferragens, colocação e acabamento com barra de apoio.</t>
  </si>
  <si>
    <t xml:space="preserve">PM 02 - Fornecimento de folha de porta em madeira para verniz 82 x 210cm </t>
  </si>
  <si>
    <t xml:space="preserve">Lixamento, estucamento e aplicação de resina e piso granilite </t>
  </si>
  <si>
    <t>Manutenção de persianas existentes</t>
  </si>
  <si>
    <t>Pintura em perfis de forro modular existente em esmalte acetinado branco</t>
  </si>
  <si>
    <t>Recompor grade de proteção</t>
  </si>
  <si>
    <t>Fornecimento e instalação de caixa d'agua 500l polietileno com tampa de encaixe Azul</t>
  </si>
  <si>
    <t>Ponto de rede executado com cabo CAT5 Azul a partir do rack em caixa 4 x 2 dutotec</t>
  </si>
  <si>
    <t>Ponto de telefone executado com cabo CAT5 Azul a partir do rack em caixa 4 x 2 dutotec</t>
  </si>
  <si>
    <t>Tomada dois polos mais terra 20 A - 250 V na parede</t>
  </si>
  <si>
    <t>Tomada dois polos mais terra 10 A - 250 V na parede</t>
  </si>
  <si>
    <t>Tomada dois polos mais terra 20 A - 250 V na canaleta DUTOTEC</t>
  </si>
  <si>
    <t>Tomada dois polos mais terra 10 A - 250 V na canaleta DUTOTEC</t>
  </si>
  <si>
    <t>02.01U</t>
  </si>
  <si>
    <t>02.02U</t>
  </si>
  <si>
    <t>02.03U</t>
  </si>
  <si>
    <t>02.04U</t>
  </si>
  <si>
    <t>02.05U</t>
  </si>
  <si>
    <t>02.06U</t>
  </si>
  <si>
    <t>02.07U</t>
  </si>
  <si>
    <t>02.08U</t>
  </si>
  <si>
    <t>02.09U</t>
  </si>
  <si>
    <t>Impermeabilização</t>
  </si>
  <si>
    <t>10.104.000075.SER</t>
  </si>
  <si>
    <t>Impermeabilização de parede sujeita a umidade de solo com aditivo hidrófugo e tinta asfáltica</t>
  </si>
  <si>
    <t>10.104.000020.SER</t>
  </si>
  <si>
    <t>Pintura com impermeabilizante acrílico flexível com 4 demãos</t>
  </si>
  <si>
    <t>10.104.000095.SER</t>
  </si>
  <si>
    <t>Proteção mecânica de superfície sujeita a pouco trânsito com arg. de cimento e areia traço 1:7 # 3 cm</t>
  </si>
  <si>
    <t>Remoção de pia em granito (duas cubas)</t>
  </si>
  <si>
    <t>Apicoamento de piso cimentado ou polido sobre lastro de concreto</t>
  </si>
  <si>
    <t>Piso de concreto vassourado</t>
  </si>
  <si>
    <t>Guarda corpo tubular de ferro galvanizado Ø 2"</t>
  </si>
  <si>
    <t>vb</t>
  </si>
  <si>
    <t>Eletrocalha perfurada em chapa de aço galvanizado # 22, tipo "U", com tampa largura 100 mm x altura 100 mm, instalação vertical, inclusive conexões</t>
  </si>
  <si>
    <t>Interruptor, uma tecla bipolar paralela 20 A - 250 V na canaleta DUTOTEC</t>
  </si>
  <si>
    <t>Interruptor, uma tecla dupla bipolar simples 10 A - 250 V na canaleta DUTOTEC</t>
  </si>
  <si>
    <t>Conector rj 45 femea, na canaleta DUTOTEC</t>
  </si>
  <si>
    <t>Conector rj 11 femea, na canaleta DUTOTEC</t>
  </si>
  <si>
    <t>Emboço para parede externa # 2 cm com argamassa mista de cimento, cal e areia traço 1:2:6</t>
  </si>
  <si>
    <t>Reboco para parede externa # 3 cm, com argamassa de cal hidratada e areia peneirada traço 1:3 - com mão de obra empreitada</t>
  </si>
  <si>
    <t>Emboço para parede interna # 2 cm com argamassa mista de cimento, cal e areia traço 1:2:11</t>
  </si>
  <si>
    <t>Rejuntamento de azulejo  com argamassa pré-fabricada junta: até 6 mm</t>
  </si>
  <si>
    <t>Rejuntamento de piso cerâmico com argamassa pré-fabricada junta: até 6 mm</t>
  </si>
  <si>
    <t>Forro modular, placa med 120x60, em PVC cor branca</t>
  </si>
  <si>
    <t>Lavatório de louça com coluna suspensa, 2 barra de apoio lateral e misturador monocomando, para pessoas portadoras de necessidades especiais</t>
  </si>
  <si>
    <t xml:space="preserve">Espelho cristal 90x50 para sanitário PCD # 5 mm </t>
  </si>
  <si>
    <t>Placa podotátil de alerta, de cimento # 20 mm assentada com argamassa</t>
  </si>
  <si>
    <t>Soleira de granito natural de 3 cm de largura, assentado com argamassa mista de cimento, cal e areia</t>
  </si>
  <si>
    <t>Demolição de piso cimentado (com enchimento) h=36 cm sobre lastro de concreto</t>
  </si>
  <si>
    <t>05.108.000200.SER</t>
  </si>
  <si>
    <t>02.10U</t>
  </si>
  <si>
    <t>02.11U</t>
  </si>
  <si>
    <t>06.101.000100.SER</t>
  </si>
  <si>
    <t>Alvenaria de vedação com tijolos maciços cerâmicos 6 x 9 x 19 cm, espessura da parede 6 cm, juntas de 10 mm com argamassa mista de cimento, arenoso e areia traço 1:3:7</t>
  </si>
  <si>
    <t>22.115.000005.SER</t>
  </si>
  <si>
    <t>06.102.000040.SER</t>
  </si>
  <si>
    <t>03.01U</t>
  </si>
  <si>
    <t>06.102.000025.SER</t>
  </si>
  <si>
    <t>03.02U</t>
  </si>
  <si>
    <t>03.03U</t>
  </si>
  <si>
    <t>04.01U</t>
  </si>
  <si>
    <t>04.02U</t>
  </si>
  <si>
    <t>04.03U</t>
  </si>
  <si>
    <t>04.04U</t>
  </si>
  <si>
    <t>04.05U</t>
  </si>
  <si>
    <t>04.06U</t>
  </si>
  <si>
    <t>Porta de madeira 1,00 x 2,14X10 m, externa, duas folhas, com batente, guarnição e ferragem - PARA DRYWALL</t>
  </si>
  <si>
    <t>04.07U</t>
  </si>
  <si>
    <t>04.10U</t>
  </si>
  <si>
    <t>Treliça de sustentação de forro - 2° mezanino</t>
  </si>
  <si>
    <t>12.102.000005.SER</t>
  </si>
  <si>
    <t>04.11U</t>
  </si>
  <si>
    <t>05.01U</t>
  </si>
  <si>
    <t>16.109.000014.SER</t>
  </si>
  <si>
    <t>16.109.000015.SER</t>
  </si>
  <si>
    <t>Disjuntor monopolar termomagnético de 16 A em quadro de distribuição</t>
  </si>
  <si>
    <t>16.109.000017.SER</t>
  </si>
  <si>
    <t>16.109.000054.SER</t>
  </si>
  <si>
    <t>Disjuntor bipolar termomagnético de 16 A em quadro de distribuição</t>
  </si>
  <si>
    <t>16.109.000055.SER</t>
  </si>
  <si>
    <t>16.109.000057.SER</t>
  </si>
  <si>
    <t>16.109.000080.SER</t>
  </si>
  <si>
    <t>05.02U</t>
  </si>
  <si>
    <t>Rabicho para luminária, composto de plug macho/fêmea e 1,50m de cabo pp 3x1,5mm², fixado em caixa octogonal, perfilado ou eletrocalha com prensa cabos</t>
  </si>
  <si>
    <t>16.113.000230.SER</t>
  </si>
  <si>
    <t>05.03U</t>
  </si>
  <si>
    <t>Eletrocalha fixada na parede Dutotec com duas vias largura = 117mm, dotado de tampa e acessórios, montagem e instalação</t>
  </si>
  <si>
    <t>19.104.000516.SER</t>
  </si>
  <si>
    <t>19.104.000506.SER</t>
  </si>
  <si>
    <t>04.8U</t>
  </si>
  <si>
    <t>04.9U</t>
  </si>
  <si>
    <t>21.102.000015.SER</t>
  </si>
  <si>
    <t>11.01U</t>
  </si>
  <si>
    <t>16.01U</t>
  </si>
  <si>
    <t>Sifão metal cromado 1 1/2" x 2"</t>
  </si>
  <si>
    <t>Placa de sinalização de orientação continuada de Saída de emergência</t>
  </si>
  <si>
    <t>Placa de sinalização de orientação Saída de emergência a direita</t>
  </si>
  <si>
    <t>Placa de sinalização de orientação Saída de emergência a esquerda</t>
  </si>
  <si>
    <t>Placa de sinalização de orientação Saída de emergência a frente</t>
  </si>
  <si>
    <t>Placa de sinalização de orientação Saída de emergência a direita desce</t>
  </si>
  <si>
    <t>Placa de sinalização de Saída de emergência</t>
  </si>
  <si>
    <t>Placa de sinalização " Aperte e empurre"</t>
  </si>
  <si>
    <t>kg</t>
  </si>
  <si>
    <t>12.01U</t>
  </si>
  <si>
    <t>12.02U</t>
  </si>
  <si>
    <t>08.01U</t>
  </si>
  <si>
    <t>19.104.000800.SER</t>
  </si>
  <si>
    <t>Grelha de retorno de simples deflexão horizontal sem registro 25 x 25 cm</t>
  </si>
  <si>
    <t>08.02U</t>
  </si>
  <si>
    <t>Rede de dutos em chapa de aço galvanizado # 24 sem isolamento térmico para exaustor</t>
  </si>
  <si>
    <t>Manutenção preventiva e corretiva de equipamentos de ar condicionado "SPLIT"</t>
  </si>
  <si>
    <t>08.03U</t>
  </si>
  <si>
    <t>23.101.000090.SER</t>
  </si>
  <si>
    <t>05.04U</t>
  </si>
  <si>
    <t>05.05U</t>
  </si>
  <si>
    <t>16.121.000101.SER</t>
  </si>
  <si>
    <t>05.06U</t>
  </si>
  <si>
    <t>05.07U</t>
  </si>
  <si>
    <t>05.08U</t>
  </si>
  <si>
    <t>Agua fria</t>
  </si>
  <si>
    <t>Registro de gaveta bruto 1"</t>
  </si>
  <si>
    <t>Registro de gaveta pvc 1/4 de volta 1"</t>
  </si>
  <si>
    <t>Tubo de pvc marrom 1"</t>
  </si>
  <si>
    <t>Cotovelo 90º pvc marrom 1"</t>
  </si>
  <si>
    <t>Registro de gaveta bruto 3/4"</t>
  </si>
  <si>
    <t>Tubo de pvc marrom 3/4"</t>
  </si>
  <si>
    <t>Adaptador cola/rosca pvc marrom 3/4"</t>
  </si>
  <si>
    <t>Cotovelo 90º pvc marrom 3/4"</t>
  </si>
  <si>
    <t>Cotovelo 90º pvc azul cola/rosca 3/4" / 1/2"</t>
  </si>
  <si>
    <t>Esgoto</t>
  </si>
  <si>
    <t>Tubo pvc branco para esgoto 100mm</t>
  </si>
  <si>
    <t>Tubo pvc branco para esgoto 75mm</t>
  </si>
  <si>
    <t>Tubo pvc branco para esgoto 50mm</t>
  </si>
  <si>
    <t>Tubo pvc branco para esgoto 40mm</t>
  </si>
  <si>
    <t>Redução pvc branco esgoto 75x100</t>
  </si>
  <si>
    <t>Cotovelo 45º pvc branco para esgoto 100mm</t>
  </si>
  <si>
    <t>Junção pvc branco para esgoto 100x100x50mm</t>
  </si>
  <si>
    <t>Junção pvc branco para esgoto 100x100x40mm</t>
  </si>
  <si>
    <t>Junção pvc branco para esgoto 100mm</t>
  </si>
  <si>
    <t>Cotovelo 45º pvc branco para esgoto 40mm</t>
  </si>
  <si>
    <t>Junção pvc branco para esgoto 40mm</t>
  </si>
  <si>
    <t>Sistemas hidráulicos</t>
  </si>
  <si>
    <t>13.123.000050.SER</t>
  </si>
  <si>
    <t>13.119.000110.SER</t>
  </si>
  <si>
    <t>13.119.000014.SER</t>
  </si>
  <si>
    <t>13.119.000186.SER</t>
  </si>
  <si>
    <t>13.102.000012.SER</t>
  </si>
  <si>
    <t>13.102.000104.SER</t>
  </si>
  <si>
    <t>13.102.000251.SER</t>
  </si>
  <si>
    <t>13.102.000657.SER</t>
  </si>
  <si>
    <t>13.119.000106.SER</t>
  </si>
  <si>
    <t>13.102.000011.SER</t>
  </si>
  <si>
    <t>13.102.000071.SER</t>
  </si>
  <si>
    <t>13.102.000242.SER</t>
  </si>
  <si>
    <t>13.102.000401.SER</t>
  </si>
  <si>
    <t>Te pvc marrom 3/4"</t>
  </si>
  <si>
    <t>Te pvc azul, cola/rosca 3/4" / 1/2"</t>
  </si>
  <si>
    <t>13.102.000451.SER</t>
  </si>
  <si>
    <t>13.102.000271.SER</t>
  </si>
  <si>
    <t>13.102.000803.SER</t>
  </si>
  <si>
    <t>13.102.000802.SER</t>
  </si>
  <si>
    <t>13.102.000801.SER</t>
  </si>
  <si>
    <t>13.102.000800.SER</t>
  </si>
  <si>
    <t>13.121.000350.SER</t>
  </si>
  <si>
    <t>Caixa sifonada PVC com grelha de alumínio 100 x 100 x 50 mm</t>
  </si>
  <si>
    <t>13.102.001132.SER</t>
  </si>
  <si>
    <t>13.102.000298.SER</t>
  </si>
  <si>
    <t>13.102.001076.SER</t>
  </si>
  <si>
    <t>13.102.001080.SER</t>
  </si>
  <si>
    <t>13.102.001070.SER</t>
  </si>
  <si>
    <t>06.01U</t>
  </si>
  <si>
    <t>06.02U</t>
  </si>
  <si>
    <t>06.03U</t>
  </si>
  <si>
    <t>06.04U</t>
  </si>
  <si>
    <t>06.05U</t>
  </si>
  <si>
    <t>06.06U</t>
  </si>
  <si>
    <t>06.07U</t>
  </si>
  <si>
    <t>06.08U</t>
  </si>
  <si>
    <t>06.09U</t>
  </si>
  <si>
    <t>06.10U</t>
  </si>
  <si>
    <t>08.04U</t>
  </si>
  <si>
    <t>08.05U</t>
  </si>
  <si>
    <t>12.03U</t>
  </si>
  <si>
    <t>12.04U</t>
  </si>
  <si>
    <t>12.05U</t>
  </si>
  <si>
    <t>14.01U</t>
  </si>
  <si>
    <t>14.02U</t>
  </si>
  <si>
    <t>14.03U</t>
  </si>
  <si>
    <t>14.04U</t>
  </si>
  <si>
    <t>14.05U</t>
  </si>
  <si>
    <t>14.08U</t>
  </si>
  <si>
    <t>14.07U</t>
  </si>
  <si>
    <t>Forro</t>
  </si>
  <si>
    <t>Revestimentos de piso</t>
  </si>
  <si>
    <t>Remoção de mictório</t>
  </si>
  <si>
    <t>Remoção de pia cerâmica</t>
  </si>
  <si>
    <t>Remoção de forro modular com reaproveitamento</t>
  </si>
  <si>
    <t>Remoção de piso vinílico</t>
  </si>
  <si>
    <t>Remoção de divisória naval</t>
  </si>
  <si>
    <t>Remoção de luminária (Sala de Controle)</t>
  </si>
  <si>
    <t>Revestimento c/ chapa de drywall em divisória metálica existente</t>
  </si>
  <si>
    <t xml:space="preserve">Divisória sanitária em granilite e=3cm </t>
  </si>
  <si>
    <t>Divisória sanitária em granilite e=3cm (vasos sanitários) com portas</t>
  </si>
  <si>
    <t>Divisória sanitária em granilite e=3cm (chuveiros) com portas de vidro</t>
  </si>
  <si>
    <t>Fornecimento e instalação de rodapé em madeira, conforme existente no local (térreo) para pintura</t>
  </si>
  <si>
    <t>Fornecimento e instalação de persiana rolo blackout em portas com tecido em lona branco, vedação lateral de luz, guias e escovas, montada em estrutura de tubo de alumínio RAL 9003 quadrado 50 x 70mm branco (ver projeto), com acionamento através de cordão de nylon, alta resistência</t>
  </si>
  <si>
    <t>Fornecimento e instalação de persiana rolo blackout em janelas com tecido em lona branco, vedação lateral de luz, guias e escovas, montada em estrutura de tubo de alumínio RAL 9003 quadrado 50 x 70mm branco (ver projeto), com acionamento através de cordão de nylon, alta resistência</t>
  </si>
  <si>
    <t xml:space="preserve">Fornecimento e instalação de grelha de alumínio anodizado natural 100 x 30 cm </t>
  </si>
  <si>
    <t xml:space="preserve">Fornecimento e instalação de grelha de alumínio anodizado natural 40 x 30 cm </t>
  </si>
  <si>
    <t>Placa de sinalização " Perigo, risco de choque"</t>
  </si>
  <si>
    <t xml:space="preserve">Fornecimento e instalação de miolo de quadro elétrico QDG (manter disjuntor geral) conforme diagrama unifilar </t>
  </si>
  <si>
    <t>Eletrocalha tipo U 100 x 50mm #24 perfurada e acessórios, inclusive mão francesa</t>
  </si>
  <si>
    <t>Revisão de luminária existente com duas lâmpadas, com substituição para lâmpada LED T8 18W 1850lm 6500k conforme indicado em projeto</t>
  </si>
  <si>
    <t>Revisão de luminária existente com 1 lâmpada, com substituição para lâmpada LED T8 18W 1850lm 6500k conforme indicado em projeto</t>
  </si>
  <si>
    <t xml:space="preserve">Luminária embutida com lâmpada TUBOLED T8 2 X 18W 1850LM 150° BIVOLT 6500K </t>
  </si>
  <si>
    <t xml:space="preserve">Luminária embutida com lâmpada TUBOLED T8 2 X 9W 950LM 150° BIVOLT 6500K </t>
  </si>
  <si>
    <t>Ventilador de insuflação vazão de ar 1920 m³/h</t>
  </si>
  <si>
    <t>Forro de gesso acartonado monolítico # 12,5 mm, aparafusado em perfis metálicos suspensos espaçados a 0,60 m c/ tabica metálica</t>
  </si>
  <si>
    <t>PM01 - Porta de madeira/vidro - Aplicação de verniz naval em porta de abrir com folha dupla e esmalte sintético em partes metálicas</t>
  </si>
  <si>
    <t>Pintura com tinta esmalte em guarda corpo e corrimão, com duas demãos</t>
  </si>
  <si>
    <t>Pintura com tinta esmalte em tampa de eletrocalha de piso, com duas demãos</t>
  </si>
  <si>
    <t>Pintura com tinta esmalte em escada metálica, com duas demãos</t>
  </si>
  <si>
    <t>Tampo de granito padrão branco Saara om três cubas embutidas para lavatório 0,60 x 1,95 m em granito cinza e frontão</t>
  </si>
  <si>
    <t>Porta-toalhas</t>
  </si>
  <si>
    <t>Porta-toalhas de louça branca ou em cores</t>
  </si>
  <si>
    <t>Barra de apoio para portadores de necessidades especiais, largura 80 cm para porta sanitário PCD</t>
  </si>
  <si>
    <t>Barra de apoio para portadores de necessidades especiais, largura 90 cm apoio sanitário PCD</t>
  </si>
  <si>
    <t xml:space="preserve">Caixa de descarga de embutir Montana ou similar para bacia sanitária PNE </t>
  </si>
  <si>
    <t>Chuveiro Elétrico 220v 5400w branco</t>
  </si>
  <si>
    <t>Anel vedação vaso sanitário</t>
  </si>
  <si>
    <t>Kit parafuso em latão para fixar vaso sanitário</t>
  </si>
  <si>
    <t>Kit parafuso em latão para fixar lavatório 1/2 coluna</t>
  </si>
  <si>
    <t>Tampa de plástico para vaso sanitário</t>
  </si>
  <si>
    <t>Torneira de pressão metálica para lavatório</t>
  </si>
  <si>
    <t>Tubos e conexões hidráulicas</t>
  </si>
  <si>
    <t>Chave boia 1"</t>
  </si>
  <si>
    <t>Flange marrom 1"</t>
  </si>
  <si>
    <t>Estrutura metálica de sustentação e escada marinheiro para caixa d'agua - 500l</t>
  </si>
  <si>
    <t>Piso e paredes de Sanitarios e Copa</t>
  </si>
  <si>
    <t>Paredes com infiltração externa e de solo</t>
  </si>
  <si>
    <t>Junho 2023 - Cotações de Mercado e PINI - São Paulo (L.S. = 97,78% e BDI = 25%)</t>
  </si>
  <si>
    <t>São Paulo, 31 de Julho de 2023</t>
  </si>
  <si>
    <t>Remoção de bacia sanitária</t>
  </si>
  <si>
    <t>Adaptador cola/rosca pvc marrom 1'</t>
  </si>
  <si>
    <t>13.102.000990.SER</t>
  </si>
  <si>
    <t>São Paulo - SP, 31 de Julho de 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</si>
</sst>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00000"/>
  </numFmts>
  <fonts count="8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6"/>
      <color rgb="FFFF0000"/>
      <name val="Times New Roman"/>
      <family val="1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Times New Roman"/>
      <family val="1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4"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6" fillId="0" borderId="0" xfId="0" applyNumberFormat="1" applyFont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/>
    </xf>
    <xf numFmtId="4" fontId="66" fillId="33" borderId="0" xfId="0" applyNumberFormat="1" applyFont="1" applyFill="1" applyAlignment="1">
      <alignment horizontal="center" vertical="center" wrapText="1"/>
    </xf>
    <xf numFmtId="4" fontId="66" fillId="33" borderId="0" xfId="0" applyNumberFormat="1" applyFont="1" applyFill="1" applyAlignment="1">
      <alignment horizontal="center" vertical="center"/>
    </xf>
    <xf numFmtId="4" fontId="8" fillId="0" borderId="0" xfId="67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4" fontId="69" fillId="0" borderId="0" xfId="0" applyNumberFormat="1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4" fontId="70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73" fillId="0" borderId="12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4" fontId="72" fillId="0" borderId="0" xfId="0" applyNumberFormat="1" applyFont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67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left" vertical="center" wrapText="1"/>
    </xf>
    <xf numFmtId="0" fontId="67" fillId="34" borderId="17" xfId="0" applyFont="1" applyFill="1" applyBorder="1" applyAlignment="1">
      <alignment horizontal="left" vertical="center" wrapText="1"/>
    </xf>
    <xf numFmtId="4" fontId="67" fillId="34" borderId="17" xfId="0" applyNumberFormat="1" applyFont="1" applyFill="1" applyBorder="1" applyAlignment="1">
      <alignment horizontal="center" vertical="center" wrapText="1"/>
    </xf>
    <xf numFmtId="164" fontId="8" fillId="34" borderId="17" xfId="45" applyFont="1" applyFill="1" applyBorder="1" applyAlignment="1">
      <alignment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0" fontId="67" fillId="34" borderId="17" xfId="0" applyFont="1" applyFill="1" applyBorder="1" applyAlignment="1">
      <alignment horizontal="center" vertical="center"/>
    </xf>
    <xf numFmtId="4" fontId="67" fillId="34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4" fontId="67" fillId="34" borderId="17" xfId="0" applyNumberFormat="1" applyFont="1" applyFill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4" fontId="8" fillId="34" borderId="17" xfId="67" applyNumberFormat="1" applyFont="1" applyFill="1" applyBorder="1" applyAlignment="1" applyProtection="1">
      <alignment horizontal="center" vertical="center" wrapText="1"/>
      <protection/>
    </xf>
    <xf numFmtId="4" fontId="66" fillId="34" borderId="17" xfId="0" applyNumberFormat="1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4" fontId="66" fillId="34" borderId="17" xfId="0" applyNumberFormat="1" applyFont="1" applyFill="1" applyBorder="1" applyAlignment="1">
      <alignment horizontal="center" vertical="center"/>
    </xf>
    <xf numFmtId="3" fontId="67" fillId="34" borderId="16" xfId="0" applyNumberFormat="1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top"/>
    </xf>
    <xf numFmtId="4" fontId="74" fillId="35" borderId="20" xfId="0" applyNumberFormat="1" applyFont="1" applyFill="1" applyBorder="1" applyAlignment="1">
      <alignment horizontal="center" vertical="center"/>
    </xf>
    <xf numFmtId="4" fontId="67" fillId="35" borderId="2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22" xfId="0" applyNumberFormat="1" applyFont="1" applyBorder="1" applyAlignment="1">
      <alignment horizontal="center" vertical="center"/>
    </xf>
    <xf numFmtId="4" fontId="67" fillId="0" borderId="23" xfId="0" applyNumberFormat="1" applyFont="1" applyBorder="1" applyAlignment="1">
      <alignment horizontal="center" vertical="center"/>
    </xf>
    <xf numFmtId="4" fontId="67" fillId="33" borderId="0" xfId="0" applyNumberFormat="1" applyFont="1" applyFill="1" applyAlignment="1">
      <alignment horizontal="center" vertical="center" wrapText="1"/>
    </xf>
    <xf numFmtId="4" fontId="67" fillId="33" borderId="0" xfId="0" applyNumberFormat="1" applyFont="1" applyFill="1" applyAlignment="1">
      <alignment horizontal="center" vertical="center"/>
    </xf>
    <xf numFmtId="4" fontId="67" fillId="33" borderId="0" xfId="0" applyNumberFormat="1" applyFont="1" applyFill="1" applyAlignment="1">
      <alignment horizontal="left" vertical="center" wrapText="1"/>
    </xf>
    <xf numFmtId="4" fontId="8" fillId="33" borderId="0" xfId="57" applyNumberFormat="1" applyFont="1" applyFill="1" applyBorder="1" applyAlignment="1" applyProtection="1">
      <alignment horizontal="center" vertical="center" wrapText="1"/>
      <protection/>
    </xf>
    <xf numFmtId="4" fontId="8" fillId="33" borderId="0" xfId="67" applyNumberFormat="1" applyFont="1" applyFill="1" applyBorder="1" applyAlignment="1" applyProtection="1">
      <alignment horizontal="center" vertical="center" wrapText="1"/>
      <protection/>
    </xf>
    <xf numFmtId="166" fontId="21" fillId="0" borderId="0" xfId="50" applyNumberFormat="1" applyFont="1" applyAlignment="1">
      <alignment horizontal="centerContinuous" vertical="center" wrapText="1"/>
      <protection/>
    </xf>
    <xf numFmtId="49" fontId="7" fillId="0" borderId="0" xfId="50" applyNumberFormat="1" applyFont="1" applyAlignment="1">
      <alignment horizontal="centerContinuous" vertical="center" wrapText="1"/>
      <protection/>
    </xf>
    <xf numFmtId="40" fontId="7" fillId="0" borderId="0" xfId="50" applyNumberFormat="1" applyFont="1" applyAlignment="1">
      <alignment horizontal="centerContinuous" vertical="center" wrapText="1"/>
      <protection/>
    </xf>
    <xf numFmtId="0" fontId="7" fillId="0" borderId="0" xfId="50" applyFont="1" applyAlignment="1">
      <alignment horizontal="centerContinuous" vertical="center" wrapText="1"/>
      <protection/>
    </xf>
    <xf numFmtId="166" fontId="2" fillId="0" borderId="0" xfId="50" applyNumberFormat="1" applyFont="1" applyAlignment="1">
      <alignment horizontal="left" vertical="center" wrapText="1"/>
      <protection/>
    </xf>
    <xf numFmtId="49" fontId="2" fillId="0" borderId="0" xfId="50" applyNumberFormat="1" applyFont="1" applyAlignment="1">
      <alignment vertical="center" wrapText="1"/>
      <protection/>
    </xf>
    <xf numFmtId="40" fontId="2" fillId="0" borderId="0" xfId="50" applyNumberFormat="1" applyFont="1" applyAlignment="1">
      <alignment vertical="center" wrapText="1"/>
      <protection/>
    </xf>
    <xf numFmtId="10" fontId="2" fillId="0" borderId="0" xfId="54" applyNumberFormat="1" applyFont="1" applyBorder="1" applyAlignment="1">
      <alignment horizontal="right" vertical="center" wrapText="1"/>
    </xf>
    <xf numFmtId="4" fontId="74" fillId="34" borderId="21" xfId="0" applyNumberFormat="1" applyFont="1" applyFill="1" applyBorder="1" applyAlignment="1">
      <alignment horizontal="center" vertical="center"/>
    </xf>
    <xf numFmtId="1" fontId="22" fillId="33" borderId="24" xfId="52" applyNumberFormat="1" applyFont="1" applyFill="1" applyBorder="1" applyAlignment="1">
      <alignment horizontal="center" vertical="center" wrapText="1"/>
      <protection/>
    </xf>
    <xf numFmtId="10" fontId="22" fillId="33" borderId="25" xfId="52" applyNumberFormat="1" applyFont="1" applyFill="1" applyBorder="1" applyAlignment="1">
      <alignment horizontal="center" vertical="center" wrapText="1"/>
      <protection/>
    </xf>
    <xf numFmtId="0" fontId="75" fillId="33" borderId="26" xfId="0" applyFont="1" applyFill="1" applyBorder="1" applyAlignment="1">
      <alignment horizontal="center" vertical="center"/>
    </xf>
    <xf numFmtId="10" fontId="22" fillId="33" borderId="27" xfId="52" applyNumberFormat="1" applyFont="1" applyFill="1" applyBorder="1" applyAlignment="1">
      <alignment horizontal="center" vertical="center" wrapText="1"/>
      <protection/>
    </xf>
    <xf numFmtId="0" fontId="75" fillId="33" borderId="28" xfId="0" applyFont="1" applyFill="1" applyBorder="1" applyAlignment="1">
      <alignment horizontal="left" vertical="center"/>
    </xf>
    <xf numFmtId="0" fontId="22" fillId="33" borderId="28" xfId="0" applyFont="1" applyFill="1" applyBorder="1" applyAlignment="1">
      <alignment horizontal="left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8" xfId="0" applyFont="1" applyFill="1" applyBorder="1" applyAlignment="1">
      <alignment horizontal="left" vertical="center" wrapText="1"/>
    </xf>
    <xf numFmtId="1" fontId="22" fillId="33" borderId="26" xfId="0" applyNumberFormat="1" applyFont="1" applyFill="1" applyBorder="1" applyAlignment="1">
      <alignment horizontal="center" vertical="center" wrapText="1"/>
    </xf>
    <xf numFmtId="3" fontId="22" fillId="33" borderId="26" xfId="0" applyNumberFormat="1" applyFont="1" applyFill="1" applyBorder="1" applyAlignment="1">
      <alignment horizontal="center" vertical="center" wrapText="1"/>
    </xf>
    <xf numFmtId="3" fontId="75" fillId="33" borderId="26" xfId="0" applyNumberFormat="1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left" vertical="center" wrapText="1"/>
    </xf>
    <xf numFmtId="166" fontId="15" fillId="35" borderId="30" xfId="52" applyNumberFormat="1" applyFont="1" applyFill="1" applyBorder="1" applyAlignment="1">
      <alignment horizontal="center" vertical="center" wrapText="1"/>
      <protection/>
    </xf>
    <xf numFmtId="49" fontId="15" fillId="35" borderId="31" xfId="52" applyNumberFormat="1" applyFont="1" applyFill="1" applyBorder="1" applyAlignment="1">
      <alignment horizontal="center" vertical="center" wrapText="1"/>
      <protection/>
    </xf>
    <xf numFmtId="0" fontId="15" fillId="35" borderId="31" xfId="52" applyFont="1" applyFill="1" applyBorder="1" applyAlignment="1">
      <alignment horizontal="center" vertical="center" wrapText="1"/>
      <protection/>
    </xf>
    <xf numFmtId="0" fontId="15" fillId="35" borderId="20" xfId="52" applyFont="1" applyFill="1" applyBorder="1" applyAlignment="1">
      <alignment horizontal="center" vertical="center" wrapText="1"/>
      <protection/>
    </xf>
    <xf numFmtId="4" fontId="22" fillId="33" borderId="29" xfId="52" applyNumberFormat="1" applyFont="1" applyFill="1" applyBorder="1" applyAlignment="1">
      <alignment horizontal="center" vertical="center" wrapText="1"/>
      <protection/>
    </xf>
    <xf numFmtId="4" fontId="75" fillId="33" borderId="28" xfId="0" applyNumberFormat="1" applyFont="1" applyFill="1" applyBorder="1" applyAlignment="1">
      <alignment horizontal="center" vertical="center" wrapText="1"/>
    </xf>
    <xf numFmtId="4" fontId="75" fillId="33" borderId="28" xfId="0" applyNumberFormat="1" applyFont="1" applyFill="1" applyBorder="1" applyAlignment="1">
      <alignment horizontal="center" vertical="center"/>
    </xf>
    <xf numFmtId="4" fontId="22" fillId="33" borderId="28" xfId="0" applyNumberFormat="1" applyFont="1" applyFill="1" applyBorder="1" applyAlignment="1">
      <alignment horizontal="center" vertical="center" wrapText="1"/>
    </xf>
    <xf numFmtId="0" fontId="76" fillId="35" borderId="30" xfId="0" applyFont="1" applyFill="1" applyBorder="1" applyAlignment="1">
      <alignment horizontal="center" vertical="center"/>
    </xf>
    <xf numFmtId="0" fontId="76" fillId="35" borderId="31" xfId="0" applyFont="1" applyFill="1" applyBorder="1" applyAlignment="1">
      <alignment horizontal="center" vertical="center"/>
    </xf>
    <xf numFmtId="4" fontId="76" fillId="35" borderId="31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164" fontId="22" fillId="33" borderId="28" xfId="45" applyFont="1" applyFill="1" applyBorder="1" applyAlignment="1">
      <alignment horizontal="left" vertical="center" wrapText="1"/>
    </xf>
    <xf numFmtId="49" fontId="22" fillId="33" borderId="28" xfId="0" applyNumberFormat="1" applyFont="1" applyFill="1" applyBorder="1" applyAlignment="1">
      <alignment horizontal="left" vertical="center" wrapText="1"/>
    </xf>
    <xf numFmtId="9" fontId="76" fillId="35" borderId="32" xfId="0" applyNumberFormat="1" applyFont="1" applyFill="1" applyBorder="1" applyAlignment="1">
      <alignment horizontal="center" vertical="center"/>
    </xf>
    <xf numFmtId="0" fontId="70" fillId="0" borderId="13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9" fontId="0" fillId="0" borderId="0" xfId="0" applyNumberFormat="1" applyAlignment="1">
      <alignment horizontal="left" vertical="top"/>
    </xf>
    <xf numFmtId="4" fontId="77" fillId="35" borderId="33" xfId="0" applyNumberFormat="1" applyFont="1" applyFill="1" applyBorder="1" applyAlignment="1">
      <alignment horizontal="center" vertical="center"/>
    </xf>
    <xf numFmtId="10" fontId="77" fillId="35" borderId="31" xfId="0" applyNumberFormat="1" applyFont="1" applyFill="1" applyBorder="1" applyAlignment="1">
      <alignment horizontal="center" vertical="center"/>
    </xf>
    <xf numFmtId="4" fontId="77" fillId="35" borderId="31" xfId="0" applyNumberFormat="1" applyFont="1" applyFill="1" applyBorder="1" applyAlignment="1">
      <alignment horizontal="center" vertical="center"/>
    </xf>
    <xf numFmtId="0" fontId="15" fillId="35" borderId="21" xfId="52" applyFont="1" applyFill="1" applyBorder="1" applyAlignment="1">
      <alignment horizontal="center" vertical="center" wrapText="1"/>
      <protection/>
    </xf>
    <xf numFmtId="4" fontId="77" fillId="35" borderId="21" xfId="0" applyNumberFormat="1" applyFont="1" applyFill="1" applyBorder="1" applyAlignment="1">
      <alignment horizontal="center" vertical="center"/>
    </xf>
    <xf numFmtId="49" fontId="15" fillId="35" borderId="20" xfId="52" applyNumberFormat="1" applyFont="1" applyFill="1" applyBorder="1" applyAlignment="1">
      <alignment horizontal="center" vertical="center" wrapText="1"/>
      <protection/>
    </xf>
    <xf numFmtId="166" fontId="15" fillId="35" borderId="21" xfId="52" applyNumberFormat="1" applyFont="1" applyFill="1" applyBorder="1" applyAlignment="1">
      <alignment horizontal="center" vertical="center" wrapText="1"/>
      <protection/>
    </xf>
    <xf numFmtId="166" fontId="23" fillId="0" borderId="34" xfId="50" applyNumberFormat="1" applyFont="1" applyBorder="1" applyAlignment="1">
      <alignment horizontal="left" vertical="center" wrapText="1"/>
      <protection/>
    </xf>
    <xf numFmtId="166" fontId="23" fillId="0" borderId="35" xfId="50" applyNumberFormat="1" applyFont="1" applyBorder="1" applyAlignment="1">
      <alignment horizontal="left" vertical="center" wrapText="1"/>
      <protection/>
    </xf>
    <xf numFmtId="4" fontId="26" fillId="33" borderId="25" xfId="52" applyNumberFormat="1" applyFont="1" applyFill="1" applyBorder="1" applyAlignment="1">
      <alignment horizontal="center" vertical="center" wrapText="1"/>
      <protection/>
    </xf>
    <xf numFmtId="4" fontId="77" fillId="33" borderId="27" xfId="0" applyNumberFormat="1" applyFont="1" applyFill="1" applyBorder="1" applyAlignment="1">
      <alignment horizontal="center" vertical="center" wrapText="1"/>
    </xf>
    <xf numFmtId="4" fontId="77" fillId="33" borderId="27" xfId="0" applyNumberFormat="1" applyFont="1" applyFill="1" applyBorder="1" applyAlignment="1">
      <alignment horizontal="center" vertical="center"/>
    </xf>
    <xf numFmtId="4" fontId="26" fillId="33" borderId="27" xfId="0" applyNumberFormat="1" applyFont="1" applyFill="1" applyBorder="1" applyAlignment="1">
      <alignment horizontal="center" vertical="center" wrapText="1"/>
    </xf>
    <xf numFmtId="9" fontId="70" fillId="34" borderId="36" xfId="0" applyNumberFormat="1" applyFont="1" applyFill="1" applyBorder="1" applyAlignment="1">
      <alignment horizontal="center" vertical="center"/>
    </xf>
    <xf numFmtId="4" fontId="11" fillId="34" borderId="36" xfId="52" applyNumberFormat="1" applyFill="1" applyBorder="1" applyAlignment="1">
      <alignment horizontal="center" vertical="center" wrapText="1"/>
      <protection/>
    </xf>
    <xf numFmtId="9" fontId="70" fillId="34" borderId="37" xfId="0" applyNumberFormat="1" applyFont="1" applyFill="1" applyBorder="1" applyAlignment="1">
      <alignment horizontal="center" vertical="center"/>
    </xf>
    <xf numFmtId="4" fontId="11" fillId="34" borderId="37" xfId="52" applyNumberFormat="1" applyFill="1" applyBorder="1" applyAlignment="1">
      <alignment horizontal="center" vertical="center" wrapText="1"/>
      <protection/>
    </xf>
    <xf numFmtId="4" fontId="11" fillId="33" borderId="37" xfId="52" applyNumberFormat="1" applyFill="1" applyBorder="1" applyAlignment="1">
      <alignment horizontal="center" vertical="center" wrapText="1"/>
      <protection/>
    </xf>
    <xf numFmtId="9" fontId="70" fillId="0" borderId="37" xfId="0" applyNumberFormat="1" applyFont="1" applyBorder="1" applyAlignment="1">
      <alignment horizontal="center" vertical="center"/>
    </xf>
    <xf numFmtId="1" fontId="11" fillId="33" borderId="38" xfId="52" applyNumberFormat="1" applyFill="1" applyBorder="1" applyAlignment="1">
      <alignment horizontal="center" vertical="center" wrapText="1"/>
      <protection/>
    </xf>
    <xf numFmtId="0" fontId="70" fillId="33" borderId="39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 wrapText="1"/>
    </xf>
    <xf numFmtId="1" fontId="11" fillId="33" borderId="39" xfId="0" applyNumberFormat="1" applyFont="1" applyFill="1" applyBorder="1" applyAlignment="1">
      <alignment horizontal="center" vertical="center" wrapText="1"/>
    </xf>
    <xf numFmtId="3" fontId="11" fillId="33" borderId="39" xfId="0" applyNumberFormat="1" applyFont="1" applyFill="1" applyBorder="1" applyAlignment="1">
      <alignment horizontal="center" vertical="center" wrapText="1"/>
    </xf>
    <xf numFmtId="3" fontId="70" fillId="33" borderId="39" xfId="0" applyNumberFormat="1" applyFont="1" applyFill="1" applyBorder="1" applyAlignment="1">
      <alignment horizontal="center" vertical="center" wrapText="1"/>
    </xf>
    <xf numFmtId="4" fontId="11" fillId="34" borderId="40" xfId="52" applyNumberFormat="1" applyFill="1" applyBorder="1" applyAlignment="1">
      <alignment horizontal="center" vertical="center" wrapText="1"/>
      <protection/>
    </xf>
    <xf numFmtId="4" fontId="11" fillId="34" borderId="41" xfId="52" applyNumberFormat="1" applyFill="1" applyBorder="1" applyAlignment="1">
      <alignment horizontal="center" vertical="center" wrapText="1"/>
      <protection/>
    </xf>
    <xf numFmtId="4" fontId="11" fillId="33" borderId="41" xfId="52" applyNumberFormat="1" applyFill="1" applyBorder="1" applyAlignment="1">
      <alignment horizontal="center" vertical="center" wrapText="1"/>
      <protection/>
    </xf>
    <xf numFmtId="166" fontId="23" fillId="0" borderId="42" xfId="50" applyNumberFormat="1" applyFont="1" applyBorder="1" applyAlignment="1">
      <alignment horizontal="left" vertical="center" wrapText="1"/>
      <protection/>
    </xf>
    <xf numFmtId="166" fontId="23" fillId="0" borderId="43" xfId="50" applyNumberFormat="1" applyFont="1" applyBorder="1" applyAlignment="1">
      <alignment horizontal="left" vertical="center" wrapText="1"/>
      <protection/>
    </xf>
    <xf numFmtId="0" fontId="66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4" fontId="66" fillId="0" borderId="44" xfId="0" applyNumberFormat="1" applyFont="1" applyBorder="1" applyAlignment="1">
      <alignment horizontal="center" vertical="center" wrapText="1"/>
    </xf>
    <xf numFmtId="4" fontId="66" fillId="0" borderId="44" xfId="0" applyNumberFormat="1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4" fontId="66" fillId="0" borderId="45" xfId="0" applyNumberFormat="1" applyFont="1" applyBorder="1" applyAlignment="1">
      <alignment horizontal="center" vertical="center"/>
    </xf>
    <xf numFmtId="4" fontId="66" fillId="0" borderId="45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top"/>
    </xf>
    <xf numFmtId="0" fontId="6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66" fillId="0" borderId="28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top"/>
    </xf>
    <xf numFmtId="4" fontId="66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vertical="top" wrapText="1"/>
    </xf>
    <xf numFmtId="0" fontId="2" fillId="0" borderId="45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 quotePrefix="1">
      <alignment vertical="center" wrapText="1"/>
    </xf>
    <xf numFmtId="0" fontId="2" fillId="0" borderId="28" xfId="0" applyFont="1" applyBorder="1" applyAlignment="1" quotePrefix="1">
      <alignment horizontal="center" vertical="top"/>
    </xf>
    <xf numFmtId="166" fontId="2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 quotePrefix="1">
      <alignment horizontal="left" vertical="center" wrapText="1"/>
    </xf>
    <xf numFmtId="0" fontId="66" fillId="0" borderId="28" xfId="0" applyFont="1" applyBorder="1" applyAlignment="1">
      <alignment horizontal="center" vertical="center" wrapText="1"/>
    </xf>
    <xf numFmtId="166" fontId="2" fillId="0" borderId="45" xfId="0" applyNumberFormat="1" applyFont="1" applyBorder="1" applyAlignment="1">
      <alignment horizontal="center" vertical="center" wrapText="1"/>
    </xf>
    <xf numFmtId="0" fontId="66" fillId="0" borderId="45" xfId="0" applyFont="1" applyBorder="1" applyAlignment="1">
      <alignment horizontal="left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45" xfId="0" applyFont="1" applyBorder="1" applyAlignment="1">
      <alignment horizontal="left" vertical="center" wrapText="1"/>
    </xf>
    <xf numFmtId="4" fontId="2" fillId="0" borderId="28" xfId="67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>
      <alignment horizontal="center" vertical="center" wrapText="1"/>
    </xf>
    <xf numFmtId="4" fontId="2" fillId="0" borderId="28" xfId="57" applyNumberFormat="1" applyFont="1" applyFill="1" applyBorder="1" applyAlignment="1" applyProtection="1">
      <alignment horizontal="center" vertical="center" wrapText="1"/>
      <protection/>
    </xf>
    <xf numFmtId="0" fontId="66" fillId="33" borderId="28" xfId="0" applyFont="1" applyFill="1" applyBorder="1" applyAlignment="1">
      <alignment horizontal="left" vertical="center" wrapText="1"/>
    </xf>
    <xf numFmtId="0" fontId="2" fillId="0" borderId="28" xfId="0" applyFont="1" applyBorder="1" applyAlignment="1" applyProtection="1">
      <alignment vertical="center" wrapText="1"/>
      <protection locked="0"/>
    </xf>
    <xf numFmtId="3" fontId="67" fillId="0" borderId="44" xfId="0" applyNumberFormat="1" applyFont="1" applyBorder="1" applyAlignment="1">
      <alignment horizontal="center" vertical="center" wrapText="1"/>
    </xf>
    <xf numFmtId="0" fontId="67" fillId="0" borderId="44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 wrapText="1"/>
    </xf>
    <xf numFmtId="3" fontId="67" fillId="0" borderId="28" xfId="0" applyNumberFormat="1" applyFont="1" applyBorder="1" applyAlignment="1">
      <alignment horizontal="center" vertical="center" wrapText="1"/>
    </xf>
    <xf numFmtId="0" fontId="2" fillId="0" borderId="44" xfId="0" applyFont="1" applyBorder="1" applyAlignment="1" quotePrefix="1">
      <alignment horizontal="center" vertical="center"/>
    </xf>
    <xf numFmtId="0" fontId="2" fillId="0" borderId="45" xfId="0" applyFont="1" applyBorder="1" applyAlignment="1" quotePrefix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left" vertical="center" wrapText="1"/>
    </xf>
    <xf numFmtId="0" fontId="66" fillId="33" borderId="4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78" fillId="0" borderId="0" xfId="0" applyFont="1" applyAlignment="1">
      <alignment horizontal="center" vertical="center"/>
    </xf>
    <xf numFmtId="4" fontId="66" fillId="33" borderId="28" xfId="0" applyNumberFormat="1" applyFont="1" applyFill="1" applyBorder="1" applyAlignment="1">
      <alignment horizontal="center" vertical="center" wrapText="1"/>
    </xf>
    <xf numFmtId="4" fontId="66" fillId="33" borderId="28" xfId="0" applyNumberFormat="1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quotePrefix="1">
      <alignment vertical="center" wrapText="1"/>
    </xf>
    <xf numFmtId="0" fontId="2" fillId="33" borderId="28" xfId="0" applyFont="1" applyFill="1" applyBorder="1" applyAlignment="1" quotePrefix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vertical="center" wrapText="1"/>
    </xf>
    <xf numFmtId="0" fontId="2" fillId="0" borderId="44" xfId="0" applyFont="1" applyBorder="1" applyAlignment="1" quotePrefix="1">
      <alignment vertical="top" wrapText="1"/>
    </xf>
    <xf numFmtId="0" fontId="2" fillId="0" borderId="45" xfId="0" applyFont="1" applyBorder="1" applyAlignment="1" quotePrefix="1">
      <alignment vertical="center" wrapText="1"/>
    </xf>
    <xf numFmtId="3" fontId="66" fillId="0" borderId="28" xfId="0" applyNumberFormat="1" applyFont="1" applyBorder="1" applyAlignment="1">
      <alignment horizontal="center" vertical="center" wrapText="1"/>
    </xf>
    <xf numFmtId="0" fontId="66" fillId="0" borderId="28" xfId="49" applyFont="1" applyBorder="1" applyAlignment="1">
      <alignment horizontal="center" vertical="center" wrapText="1"/>
      <protection/>
    </xf>
    <xf numFmtId="0" fontId="66" fillId="0" borderId="28" xfId="49" applyFont="1" applyBorder="1" applyAlignment="1">
      <alignment horizontal="left" vertical="center" wrapText="1"/>
      <protection/>
    </xf>
    <xf numFmtId="0" fontId="2" fillId="0" borderId="28" xfId="49" applyFont="1" applyBorder="1" applyAlignment="1" quotePrefix="1">
      <alignment vertical="top" wrapText="1"/>
      <protection/>
    </xf>
    <xf numFmtId="0" fontId="66" fillId="0" borderId="45" xfId="49" applyFont="1" applyBorder="1" applyAlignment="1">
      <alignment horizontal="left" vertical="center" wrapText="1"/>
      <protection/>
    </xf>
    <xf numFmtId="0" fontId="2" fillId="0" borderId="45" xfId="0" applyFont="1" applyBorder="1" applyAlignment="1" quotePrefix="1">
      <alignment horizontal="left" vertical="center" wrapText="1"/>
    </xf>
    <xf numFmtId="4" fontId="66" fillId="33" borderId="45" xfId="0" applyNumberFormat="1" applyFont="1" applyFill="1" applyBorder="1" applyAlignment="1">
      <alignment horizontal="center" vertical="center" wrapText="1"/>
    </xf>
    <xf numFmtId="4" fontId="66" fillId="33" borderId="45" xfId="0" applyNumberFormat="1" applyFont="1" applyFill="1" applyBorder="1" applyAlignment="1">
      <alignment horizontal="center" vertical="center"/>
    </xf>
    <xf numFmtId="4" fontId="66" fillId="0" borderId="45" xfId="0" applyNumberFormat="1" applyFont="1" applyBorder="1" applyAlignment="1">
      <alignment horizontal="left" vertical="top"/>
    </xf>
    <xf numFmtId="0" fontId="66" fillId="0" borderId="45" xfId="49" applyFont="1" applyBorder="1" applyAlignment="1">
      <alignment horizontal="center" vertical="center" wrapText="1"/>
      <protection/>
    </xf>
    <xf numFmtId="49" fontId="75" fillId="33" borderId="28" xfId="0" applyNumberFormat="1" applyFont="1" applyFill="1" applyBorder="1" applyAlignment="1">
      <alignment horizontal="left" vertical="center"/>
    </xf>
    <xf numFmtId="0" fontId="75" fillId="33" borderId="46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left" vertical="center" wrapText="1"/>
    </xf>
    <xf numFmtId="4" fontId="75" fillId="33" borderId="47" xfId="0" applyNumberFormat="1" applyFont="1" applyFill="1" applyBorder="1" applyAlignment="1">
      <alignment horizontal="center" vertical="center"/>
    </xf>
    <xf numFmtId="10" fontId="22" fillId="33" borderId="48" xfId="52" applyNumberFormat="1" applyFont="1" applyFill="1" applyBorder="1" applyAlignment="1">
      <alignment horizontal="center" vertical="center" wrapText="1"/>
      <protection/>
    </xf>
    <xf numFmtId="9" fontId="70" fillId="33" borderId="37" xfId="0" applyNumberFormat="1" applyFont="1" applyFill="1" applyBorder="1" applyAlignment="1">
      <alignment horizontal="center" vertical="center"/>
    </xf>
    <xf numFmtId="0" fontId="8" fillId="0" borderId="44" xfId="0" applyFont="1" applyBorder="1" applyAlignment="1" quotePrefix="1">
      <alignment vertical="center" wrapText="1"/>
    </xf>
    <xf numFmtId="0" fontId="8" fillId="0" borderId="28" xfId="0" applyFont="1" applyBorder="1" applyAlignment="1" quotePrefix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66" fillId="0" borderId="0" xfId="0" applyNumberFormat="1" applyFont="1" applyAlignment="1">
      <alignment horizontal="center" vertical="center" wrapText="1"/>
    </xf>
    <xf numFmtId="2" fontId="67" fillId="34" borderId="17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66" fillId="0" borderId="45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66" fillId="0" borderId="44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top"/>
    </xf>
    <xf numFmtId="2" fontId="2" fillId="33" borderId="28" xfId="0" applyNumberFormat="1" applyFont="1" applyFill="1" applyBorder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vertical="center" wrapText="1"/>
    </xf>
    <xf numFmtId="2" fontId="66" fillId="0" borderId="4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67" fillId="34" borderId="17" xfId="0" applyNumberFormat="1" applyFont="1" applyFill="1" applyBorder="1" applyAlignment="1">
      <alignment horizontal="center" vertical="center"/>
    </xf>
    <xf numFmtId="2" fontId="66" fillId="0" borderId="28" xfId="0" applyNumberFormat="1" applyFont="1" applyBorder="1" applyAlignment="1">
      <alignment horizontal="center" vertical="center"/>
    </xf>
    <xf numFmtId="2" fontId="66" fillId="0" borderId="28" xfId="49" applyNumberFormat="1" applyFont="1" applyBorder="1" applyAlignment="1">
      <alignment horizontal="center" vertical="center"/>
      <protection/>
    </xf>
    <xf numFmtId="2" fontId="66" fillId="0" borderId="45" xfId="49" applyNumberFormat="1" applyFont="1" applyBorder="1" applyAlignment="1">
      <alignment horizontal="center" vertical="center"/>
      <protection/>
    </xf>
    <xf numFmtId="2" fontId="66" fillId="0" borderId="28" xfId="0" applyNumberFormat="1" applyFont="1" applyBorder="1" applyAlignment="1">
      <alignment horizontal="center" vertical="center" wrapText="1"/>
    </xf>
    <xf numFmtId="2" fontId="66" fillId="0" borderId="28" xfId="49" applyNumberFormat="1" applyFont="1" applyBorder="1" applyAlignment="1">
      <alignment horizontal="center" vertical="center" wrapText="1"/>
      <protection/>
    </xf>
    <xf numFmtId="2" fontId="66" fillId="0" borderId="45" xfId="0" applyNumberFormat="1" applyFont="1" applyBorder="1" applyAlignment="1">
      <alignment horizontal="center" vertical="center" wrapText="1"/>
    </xf>
    <xf numFmtId="2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66" fillId="34" borderId="17" xfId="0" applyNumberFormat="1" applyFont="1" applyFill="1" applyBorder="1" applyAlignment="1">
      <alignment horizontal="center" vertical="center"/>
    </xf>
    <xf numFmtId="2" fontId="79" fillId="33" borderId="28" xfId="0" applyNumberFormat="1" applyFont="1" applyFill="1" applyBorder="1" applyAlignment="1">
      <alignment horizontal="center" vertical="center"/>
    </xf>
    <xf numFmtId="2" fontId="66" fillId="33" borderId="44" xfId="0" applyNumberFormat="1" applyFont="1" applyFill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2" fontId="72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top"/>
    </xf>
    <xf numFmtId="0" fontId="8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/>
    </xf>
    <xf numFmtId="49" fontId="22" fillId="0" borderId="0" xfId="51" applyNumberFormat="1" applyFont="1" applyBorder="1" applyAlignment="1">
      <alignment horizontal="left" vertical="center"/>
      <protection/>
    </xf>
    <xf numFmtId="49" fontId="22" fillId="0" borderId="0" xfId="50" applyNumberFormat="1" applyFont="1" applyBorder="1" applyAlignment="1">
      <alignment horizontal="left" vertical="center" wrapText="1"/>
      <protection/>
    </xf>
    <xf numFmtId="0" fontId="8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top"/>
    </xf>
    <xf numFmtId="4" fontId="74" fillId="33" borderId="0" xfId="0" applyNumberFormat="1" applyFont="1" applyFill="1" applyBorder="1" applyAlignment="1">
      <alignment horizontal="center" vertical="center"/>
    </xf>
    <xf numFmtId="4" fontId="67" fillId="33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3" fontId="66" fillId="33" borderId="28" xfId="0" applyNumberFormat="1" applyFont="1" applyFill="1" applyBorder="1" applyAlignment="1">
      <alignment horizontal="center" vertical="center" wrapText="1"/>
    </xf>
    <xf numFmtId="2" fontId="66" fillId="33" borderId="28" xfId="0" applyNumberFormat="1" applyFont="1" applyFill="1" applyBorder="1" applyAlignment="1">
      <alignment horizontal="center" vertical="center"/>
    </xf>
    <xf numFmtId="0" fontId="2" fillId="0" borderId="45" xfId="0" applyFont="1" applyBorder="1" applyAlignment="1" quotePrefix="1">
      <alignment vertical="top" wrapText="1"/>
    </xf>
    <xf numFmtId="2" fontId="2" fillId="0" borderId="44" xfId="0" applyNumberFormat="1" applyFont="1" applyBorder="1" applyAlignment="1" applyProtection="1">
      <alignment horizontal="center" vertical="center"/>
      <protection locked="0"/>
    </xf>
    <xf numFmtId="2" fontId="2" fillId="0" borderId="45" xfId="0" applyNumberFormat="1" applyFont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top"/>
      <protection locked="0"/>
    </xf>
    <xf numFmtId="2" fontId="2" fillId="0" borderId="28" xfId="0" applyNumberFormat="1" applyFont="1" applyBorder="1" applyAlignment="1" applyProtection="1">
      <alignment horizontal="center" vertical="top"/>
      <protection locked="0"/>
    </xf>
    <xf numFmtId="4" fontId="66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4" fontId="66" fillId="0" borderId="45" xfId="0" applyNumberFormat="1" applyFont="1" applyBorder="1" applyAlignment="1" applyProtection="1">
      <alignment horizontal="center" vertical="center" wrapText="1"/>
      <protection locked="0"/>
    </xf>
    <xf numFmtId="4" fontId="66" fillId="0" borderId="44" xfId="0" applyNumberFormat="1" applyFont="1" applyBorder="1" applyAlignment="1" applyProtection="1">
      <alignment horizontal="center" vertical="center" wrapText="1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28" xfId="57" applyNumberFormat="1" applyFont="1" applyFill="1" applyBorder="1" applyAlignment="1" applyProtection="1">
      <alignment horizontal="center" vertical="center" wrapText="1"/>
      <protection locked="0"/>
    </xf>
    <xf numFmtId="4" fontId="66" fillId="0" borderId="44" xfId="0" applyNumberFormat="1" applyFont="1" applyBorder="1" applyAlignment="1" applyProtection="1">
      <alignment horizontal="center" vertical="center"/>
      <protection locked="0"/>
    </xf>
    <xf numFmtId="4" fontId="2" fillId="0" borderId="28" xfId="67" applyNumberFormat="1" applyFont="1" applyFill="1" applyBorder="1" applyAlignment="1" applyProtection="1">
      <alignment horizontal="center" vertical="center" wrapText="1"/>
      <protection locked="0"/>
    </xf>
    <xf numFmtId="4" fontId="66" fillId="0" borderId="28" xfId="0" applyNumberFormat="1" applyFont="1" applyBorder="1" applyAlignment="1" applyProtection="1">
      <alignment horizontal="center" vertical="center"/>
      <protection locked="0"/>
    </xf>
    <xf numFmtId="4" fontId="66" fillId="0" borderId="45" xfId="0" applyNumberFormat="1" applyFont="1" applyBorder="1" applyAlignment="1" applyProtection="1">
      <alignment horizontal="center" vertical="center"/>
      <protection locked="0"/>
    </xf>
    <xf numFmtId="4" fontId="2" fillId="0" borderId="28" xfId="0" applyNumberFormat="1" applyFont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 applyProtection="1">
      <alignment horizontal="center" vertical="center"/>
      <protection locked="0"/>
    </xf>
    <xf numFmtId="4" fontId="66" fillId="33" borderId="28" xfId="0" applyNumberFormat="1" applyFont="1" applyFill="1" applyBorder="1" applyAlignment="1" applyProtection="1">
      <alignment horizontal="center" vertical="center"/>
      <protection locked="0"/>
    </xf>
    <xf numFmtId="4" fontId="74" fillId="35" borderId="21" xfId="0" applyNumberFormat="1" applyFont="1" applyFill="1" applyBorder="1" applyAlignment="1" applyProtection="1">
      <alignment horizontal="center" vertical="center"/>
      <protection locked="0"/>
    </xf>
    <xf numFmtId="4" fontId="2" fillId="0" borderId="28" xfId="67" applyNumberFormat="1" applyFont="1" applyFill="1" applyBorder="1" applyAlignment="1" applyProtection="1" quotePrefix="1">
      <alignment horizontal="center" vertical="center" wrapText="1"/>
      <protection locked="0"/>
    </xf>
    <xf numFmtId="2" fontId="66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/>
    </xf>
    <xf numFmtId="4" fontId="66" fillId="0" borderId="44" xfId="0" applyNumberFormat="1" applyFont="1" applyBorder="1" applyAlignment="1" applyProtection="1">
      <alignment horizontal="center" vertical="center"/>
      <protection/>
    </xf>
    <xf numFmtId="4" fontId="66" fillId="0" borderId="28" xfId="0" applyNumberFormat="1" applyFont="1" applyBorder="1" applyAlignment="1" applyProtection="1">
      <alignment horizontal="center" vertical="center" wrapText="1"/>
      <protection/>
    </xf>
    <xf numFmtId="4" fontId="66" fillId="0" borderId="28" xfId="0" applyNumberFormat="1" applyFont="1" applyBorder="1" applyAlignment="1" applyProtection="1">
      <alignment horizontal="center" vertical="center"/>
      <protection/>
    </xf>
    <xf numFmtId="0" fontId="82" fillId="35" borderId="49" xfId="0" applyFont="1" applyFill="1" applyBorder="1" applyAlignment="1">
      <alignment horizontal="center" vertical="center" wrapText="1"/>
    </xf>
    <xf numFmtId="0" fontId="82" fillId="35" borderId="50" xfId="0" applyFont="1" applyFill="1" applyBorder="1" applyAlignment="1">
      <alignment horizontal="center" vertical="center" wrapText="1"/>
    </xf>
    <xf numFmtId="0" fontId="82" fillId="35" borderId="51" xfId="0" applyFont="1" applyFill="1" applyBorder="1" applyAlignment="1">
      <alignment horizontal="center" vertical="center" wrapText="1"/>
    </xf>
    <xf numFmtId="0" fontId="82" fillId="35" borderId="30" xfId="0" applyFont="1" applyFill="1" applyBorder="1" applyAlignment="1" applyProtection="1">
      <alignment horizontal="center" vertical="center" wrapText="1"/>
      <protection locked="0"/>
    </xf>
    <xf numFmtId="0" fontId="82" fillId="35" borderId="31" xfId="0" applyFont="1" applyFill="1" applyBorder="1" applyAlignment="1" applyProtection="1">
      <alignment horizontal="center" vertical="center" wrapText="1"/>
      <protection locked="0"/>
    </xf>
    <xf numFmtId="0" fontId="82" fillId="35" borderId="52" xfId="0" applyFont="1" applyFill="1" applyBorder="1" applyAlignment="1" applyProtection="1">
      <alignment horizontal="center" vertical="center" wrapText="1"/>
      <protection locked="0"/>
    </xf>
    <xf numFmtId="0" fontId="70" fillId="35" borderId="53" xfId="0" applyFont="1" applyFill="1" applyBorder="1" applyAlignment="1">
      <alignment horizontal="center" vertical="top"/>
    </xf>
    <xf numFmtId="0" fontId="70" fillId="35" borderId="54" xfId="0" applyFont="1" applyFill="1" applyBorder="1" applyAlignment="1">
      <alignment horizontal="center" vertical="top"/>
    </xf>
    <xf numFmtId="4" fontId="67" fillId="35" borderId="55" xfId="0" applyNumberFormat="1" applyFont="1" applyFill="1" applyBorder="1" applyAlignment="1">
      <alignment horizontal="center" vertical="center" wrapText="1"/>
    </xf>
    <xf numFmtId="4" fontId="67" fillId="35" borderId="56" xfId="0" applyNumberFormat="1" applyFont="1" applyFill="1" applyBorder="1" applyAlignment="1">
      <alignment horizontal="center" vertical="center" wrapText="1"/>
    </xf>
    <xf numFmtId="4" fontId="67" fillId="35" borderId="2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49" fontId="22" fillId="0" borderId="53" xfId="51" applyNumberFormat="1" applyFont="1" applyBorder="1" applyAlignment="1">
      <alignment horizontal="left" vertical="center"/>
      <protection/>
    </xf>
    <xf numFmtId="49" fontId="22" fillId="0" borderId="54" xfId="51" applyNumberFormat="1" applyFont="1" applyBorder="1" applyAlignment="1">
      <alignment horizontal="left" vertical="center"/>
      <protection/>
    </xf>
    <xf numFmtId="49" fontId="22" fillId="0" borderId="18" xfId="50" applyNumberFormat="1" applyFont="1" applyBorder="1" applyAlignment="1">
      <alignment horizontal="left" vertical="center" wrapText="1"/>
      <protection/>
    </xf>
    <xf numFmtId="49" fontId="22" fillId="0" borderId="19" xfId="50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top"/>
    </xf>
    <xf numFmtId="0" fontId="15" fillId="35" borderId="53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2" fontId="15" fillId="35" borderId="53" xfId="0" applyNumberFormat="1" applyFont="1" applyFill="1" applyBorder="1" applyAlignment="1">
      <alignment horizontal="center" vertical="center" wrapText="1"/>
    </xf>
    <xf numFmtId="2" fontId="15" fillId="35" borderId="18" xfId="0" applyNumberFormat="1" applyFont="1" applyFill="1" applyBorder="1" applyAlignment="1">
      <alignment horizontal="center" vertical="center" wrapText="1"/>
    </xf>
    <xf numFmtId="0" fontId="83" fillId="35" borderId="42" xfId="0" applyFont="1" applyFill="1" applyBorder="1" applyAlignment="1">
      <alignment horizontal="center" vertical="center"/>
    </xf>
    <xf numFmtId="0" fontId="83" fillId="35" borderId="43" xfId="0" applyFont="1" applyFill="1" applyBorder="1" applyAlignment="1">
      <alignment horizontal="center" vertical="center"/>
    </xf>
    <xf numFmtId="0" fontId="81" fillId="35" borderId="57" xfId="0" applyFont="1" applyFill="1" applyBorder="1" applyAlignment="1">
      <alignment horizontal="center" vertical="center"/>
    </xf>
    <xf numFmtId="0" fontId="81" fillId="35" borderId="58" xfId="0" applyFont="1" applyFill="1" applyBorder="1" applyAlignment="1">
      <alignment horizontal="center" vertical="center"/>
    </xf>
    <xf numFmtId="49" fontId="22" fillId="0" borderId="53" xfId="51" applyNumberFormat="1" applyFont="1" applyBorder="1" applyAlignment="1">
      <alignment horizontal="left" vertical="center" wrapText="1"/>
      <protection/>
    </xf>
    <xf numFmtId="49" fontId="22" fillId="0" borderId="54" xfId="51" applyNumberFormat="1" applyFont="1" applyBorder="1" applyAlignment="1">
      <alignment horizontal="left" vertical="center" wrapText="1"/>
      <protection/>
    </xf>
    <xf numFmtId="166" fontId="21" fillId="0" borderId="55" xfId="50" applyNumberFormat="1" applyFont="1" applyBorder="1" applyAlignment="1">
      <alignment horizontal="center" vertical="center" wrapText="1"/>
      <protection/>
    </xf>
    <xf numFmtId="166" fontId="21" fillId="0" borderId="56" xfId="50" applyNumberFormat="1" applyFont="1" applyBorder="1" applyAlignment="1">
      <alignment horizontal="center" vertical="center" wrapText="1"/>
      <protection/>
    </xf>
    <xf numFmtId="166" fontId="21" fillId="0" borderId="20" xfId="50" applyNumberFormat="1" applyFont="1" applyBorder="1" applyAlignment="1">
      <alignment horizontal="center" vertical="center" wrapText="1"/>
      <protection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7" fillId="35" borderId="55" xfId="0" applyFont="1" applyFill="1" applyBorder="1" applyAlignment="1">
      <alignment horizontal="center" vertical="center"/>
    </xf>
    <xf numFmtId="0" fontId="77" fillId="35" borderId="20" xfId="0" applyFont="1" applyFill="1" applyBorder="1" applyAlignment="1">
      <alignment horizontal="center" vertical="center"/>
    </xf>
    <xf numFmtId="0" fontId="83" fillId="35" borderId="31" xfId="0" applyFont="1" applyFill="1" applyBorder="1" applyAlignment="1">
      <alignment horizontal="center" vertical="center"/>
    </xf>
    <xf numFmtId="49" fontId="27" fillId="0" borderId="59" xfId="51" applyNumberFormat="1" applyFont="1" applyBorder="1" applyAlignment="1">
      <alignment horizontal="left" vertical="center" wrapText="1"/>
      <protection/>
    </xf>
    <xf numFmtId="49" fontId="27" fillId="0" borderId="53" xfId="51" applyNumberFormat="1" applyFont="1" applyBorder="1" applyAlignment="1">
      <alignment horizontal="left" vertical="center" wrapText="1"/>
      <protection/>
    </xf>
    <xf numFmtId="49" fontId="27" fillId="0" borderId="54" xfId="51" applyNumberFormat="1" applyFont="1" applyBorder="1" applyAlignment="1">
      <alignment horizontal="left" vertical="center" wrapText="1"/>
      <protection/>
    </xf>
    <xf numFmtId="49" fontId="28" fillId="0" borderId="60" xfId="50" applyNumberFormat="1" applyFont="1" applyBorder="1" applyAlignment="1">
      <alignment horizontal="left" vertical="center" wrapText="1"/>
      <protection/>
    </xf>
    <xf numFmtId="49" fontId="28" fillId="0" borderId="18" xfId="50" applyNumberFormat="1" applyFont="1" applyBorder="1" applyAlignment="1">
      <alignment horizontal="left" vertical="center" wrapText="1"/>
      <protection/>
    </xf>
    <xf numFmtId="49" fontId="28" fillId="0" borderId="19" xfId="50" applyNumberFormat="1" applyFont="1" applyBorder="1" applyAlignment="1">
      <alignment horizontal="left" vertical="center" wrapText="1"/>
      <protection/>
    </xf>
    <xf numFmtId="0" fontId="15" fillId="35" borderId="33" xfId="52" applyFont="1" applyFill="1" applyBorder="1" applyAlignment="1">
      <alignment horizontal="center" vertical="center" wrapText="1"/>
      <protection/>
    </xf>
    <xf numFmtId="0" fontId="15" fillId="35" borderId="3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_FFCLRP-CV-REV0A-15-01-08_sem bdi" xfId="50"/>
    <cellStyle name="Normal_FFCLRP-CV-REV0A-15-01-08_sem bdi 2" xfId="51"/>
    <cellStyle name="Normal_USP - Calculos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="110" zoomScaleNormal="110" zoomScaleSheetLayoutView="110" zoomScalePageLayoutView="0" workbookViewId="0" topLeftCell="A151">
      <selection activeCell="H166" sqref="H166"/>
    </sheetView>
  </sheetViews>
  <sheetFormatPr defaultColWidth="9.33203125" defaultRowHeight="12.75"/>
  <cols>
    <col min="1" max="1" width="20.66015625" style="0" customWidth="1"/>
    <col min="2" max="2" width="83.5" style="0" customWidth="1"/>
    <col min="3" max="3" width="6.33203125" style="0" customWidth="1"/>
    <col min="4" max="4" width="8" style="241" customWidth="1"/>
    <col min="5" max="5" width="8.83203125" style="0" customWidth="1"/>
    <col min="6" max="6" width="10.33203125" style="0" customWidth="1"/>
    <col min="7" max="9" width="10.5" style="0" customWidth="1"/>
    <col min="10" max="10" width="13.33203125" style="0" customWidth="1"/>
    <col min="11" max="11" width="13.16015625" style="0" customWidth="1"/>
    <col min="12" max="12" width="1.5" style="0" customWidth="1"/>
    <col min="13" max="13" width="8.16015625" style="0" customWidth="1"/>
    <col min="14" max="14" width="10.83203125" style="177" customWidth="1"/>
    <col min="15" max="15" width="7.83203125" style="177" customWidth="1"/>
    <col min="17" max="17" width="13.83203125" style="0" customWidth="1"/>
    <col min="18" max="18" width="11.66015625" style="0" customWidth="1"/>
  </cols>
  <sheetData>
    <row r="1" spans="1:13" ht="27.75" customHeight="1" thickBot="1">
      <c r="A1" s="291" t="s">
        <v>159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42"/>
      <c r="M1" s="242"/>
    </row>
    <row r="2" spans="1:13" ht="18.75" customHeight="1">
      <c r="A2" s="128" t="s">
        <v>144</v>
      </c>
      <c r="B2" s="292" t="s">
        <v>160</v>
      </c>
      <c r="C2" s="292"/>
      <c r="D2" s="292"/>
      <c r="E2" s="292"/>
      <c r="F2" s="292"/>
      <c r="G2" s="292"/>
      <c r="H2" s="292"/>
      <c r="I2" s="292"/>
      <c r="J2" s="292"/>
      <c r="K2" s="293"/>
      <c r="L2" s="245"/>
      <c r="M2" s="245"/>
    </row>
    <row r="3" spans="1:13" ht="19.5" customHeight="1" thickBot="1">
      <c r="A3" s="129" t="s">
        <v>145</v>
      </c>
      <c r="B3" s="294" t="s">
        <v>161</v>
      </c>
      <c r="C3" s="294"/>
      <c r="D3" s="294"/>
      <c r="E3" s="294"/>
      <c r="F3" s="294"/>
      <c r="G3" s="294"/>
      <c r="H3" s="294"/>
      <c r="I3" s="294"/>
      <c r="J3" s="294"/>
      <c r="K3" s="295"/>
      <c r="L3" s="246"/>
      <c r="M3" s="246"/>
    </row>
    <row r="4" spans="1:10" ht="6.75" customHeight="1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</row>
    <row r="5" spans="1:13" ht="12.75">
      <c r="A5" s="301" t="s">
        <v>134</v>
      </c>
      <c r="B5" s="297" t="s">
        <v>112</v>
      </c>
      <c r="C5" s="297" t="s">
        <v>113</v>
      </c>
      <c r="D5" s="299" t="s">
        <v>114</v>
      </c>
      <c r="E5" s="286" t="s">
        <v>61</v>
      </c>
      <c r="F5" s="286"/>
      <c r="G5" s="286"/>
      <c r="H5" s="286" t="s">
        <v>62</v>
      </c>
      <c r="I5" s="286"/>
      <c r="J5" s="287"/>
      <c r="K5" s="303" t="s">
        <v>142</v>
      </c>
      <c r="L5" s="247"/>
      <c r="M5" s="247"/>
    </row>
    <row r="6" spans="1:13" ht="24" customHeight="1" thickBot="1">
      <c r="A6" s="302"/>
      <c r="B6" s="298"/>
      <c r="C6" s="298"/>
      <c r="D6" s="300"/>
      <c r="E6" s="48" t="s">
        <v>115</v>
      </c>
      <c r="F6" s="48" t="s">
        <v>101</v>
      </c>
      <c r="G6" s="48" t="s">
        <v>116</v>
      </c>
      <c r="H6" s="48" t="s">
        <v>115</v>
      </c>
      <c r="I6" s="48" t="s">
        <v>101</v>
      </c>
      <c r="J6" s="49" t="s">
        <v>117</v>
      </c>
      <c r="K6" s="304"/>
      <c r="L6" s="247"/>
      <c r="M6" s="247"/>
    </row>
    <row r="7" spans="2:13" ht="14.25" customHeight="1">
      <c r="B7" s="1"/>
      <c r="C7" s="3"/>
      <c r="D7" s="212"/>
      <c r="E7" s="3"/>
      <c r="F7" s="3"/>
      <c r="G7" s="3"/>
      <c r="H7" s="3"/>
      <c r="I7" s="3"/>
      <c r="L7" s="248"/>
      <c r="M7" s="248"/>
    </row>
    <row r="8" spans="2:13" ht="5.25" customHeight="1" thickBot="1">
      <c r="B8" s="1"/>
      <c r="C8" s="3"/>
      <c r="D8" s="212"/>
      <c r="E8" s="3"/>
      <c r="F8" s="3"/>
      <c r="G8" s="3"/>
      <c r="H8" s="3"/>
      <c r="I8" s="3"/>
      <c r="L8" s="248"/>
      <c r="M8" s="248"/>
    </row>
    <row r="9" spans="1:13" ht="15.75" customHeight="1" thickBot="1">
      <c r="A9" s="5"/>
      <c r="B9" s="1"/>
      <c r="C9" s="3"/>
      <c r="D9" s="212"/>
      <c r="E9" s="3"/>
      <c r="F9" s="3"/>
      <c r="G9" s="280" t="s">
        <v>110</v>
      </c>
      <c r="H9" s="281"/>
      <c r="I9" s="282"/>
      <c r="J9" s="69">
        <f>SUM(J12:J245)/2</f>
        <v>0</v>
      </c>
      <c r="K9" s="51"/>
      <c r="L9" s="249"/>
      <c r="M9" s="249"/>
    </row>
    <row r="10" spans="1:17" ht="15.75" customHeight="1" thickBot="1">
      <c r="A10" s="5"/>
      <c r="B10" s="1"/>
      <c r="C10" s="4"/>
      <c r="D10" s="213"/>
      <c r="E10" s="4"/>
      <c r="F10" s="4"/>
      <c r="G10" s="283" t="s">
        <v>111</v>
      </c>
      <c r="H10" s="284"/>
      <c r="I10" s="285"/>
      <c r="J10" s="50"/>
      <c r="K10" s="273">
        <f>J9*1.25</f>
        <v>0</v>
      </c>
      <c r="L10" s="249"/>
      <c r="M10" s="249"/>
      <c r="Q10" s="243"/>
    </row>
    <row r="11" spans="1:13" ht="6" customHeight="1" thickBot="1">
      <c r="A11" s="5"/>
      <c r="B11" s="1"/>
      <c r="C11" s="4"/>
      <c r="D11" s="213"/>
      <c r="E11" s="4"/>
      <c r="F11" s="4"/>
      <c r="G11" s="14"/>
      <c r="H11" s="14"/>
      <c r="I11" s="14"/>
      <c r="J11" s="15"/>
      <c r="L11" s="248"/>
      <c r="M11" s="248"/>
    </row>
    <row r="12" spans="1:20" ht="15" customHeight="1" thickBot="1">
      <c r="A12" s="29">
        <v>1</v>
      </c>
      <c r="B12" s="30" t="s">
        <v>100</v>
      </c>
      <c r="C12" s="31"/>
      <c r="D12" s="214"/>
      <c r="E12" s="32"/>
      <c r="F12" s="32"/>
      <c r="G12" s="32"/>
      <c r="H12" s="32"/>
      <c r="I12" s="32"/>
      <c r="J12" s="37">
        <f>SUM(J13:J14)</f>
        <v>0</v>
      </c>
      <c r="K12" s="52">
        <f>J12*1.25</f>
        <v>0</v>
      </c>
      <c r="L12" s="250"/>
      <c r="M12" s="250"/>
      <c r="T12" s="244"/>
    </row>
    <row r="13" spans="1:18" ht="14.25" customHeight="1">
      <c r="A13" s="130" t="s">
        <v>121</v>
      </c>
      <c r="B13" s="131" t="s">
        <v>102</v>
      </c>
      <c r="C13" s="132" t="s">
        <v>0</v>
      </c>
      <c r="D13" s="215">
        <v>12</v>
      </c>
      <c r="E13" s="256">
        <v>0</v>
      </c>
      <c r="F13" s="256">
        <v>0</v>
      </c>
      <c r="G13" s="133">
        <f>E13+F13</f>
        <v>0</v>
      </c>
      <c r="H13" s="133">
        <f>E13*D13</f>
        <v>0</v>
      </c>
      <c r="I13" s="133">
        <f>F13*D13</f>
        <v>0</v>
      </c>
      <c r="J13" s="134">
        <f>H13+I13</f>
        <v>0</v>
      </c>
      <c r="K13" s="12"/>
      <c r="L13" s="57"/>
      <c r="M13" s="57"/>
      <c r="N13" s="251"/>
      <c r="P13" s="243"/>
      <c r="Q13" s="243"/>
      <c r="R13" s="243"/>
    </row>
    <row r="14" spans="1:18" ht="24" customHeight="1" thickBot="1">
      <c r="A14" s="135" t="s">
        <v>122</v>
      </c>
      <c r="B14" s="136" t="s">
        <v>103</v>
      </c>
      <c r="C14" s="135" t="s">
        <v>1</v>
      </c>
      <c r="D14" s="216">
        <v>1</v>
      </c>
      <c r="E14" s="257">
        <v>0</v>
      </c>
      <c r="F14" s="257">
        <v>0</v>
      </c>
      <c r="G14" s="138">
        <f>E14+F14</f>
        <v>0</v>
      </c>
      <c r="H14" s="138">
        <f>E14*D14</f>
        <v>0</v>
      </c>
      <c r="I14" s="138">
        <f>F14*D14</f>
        <v>0</v>
      </c>
      <c r="J14" s="137">
        <f>H14+I14</f>
        <v>0</v>
      </c>
      <c r="K14" s="12"/>
      <c r="L14" s="57"/>
      <c r="M14" s="57"/>
      <c r="N14" s="251"/>
      <c r="P14" s="243"/>
      <c r="Q14" s="243"/>
      <c r="R14" s="243"/>
    </row>
    <row r="15" spans="1:18" ht="15" customHeight="1" thickBot="1">
      <c r="A15" s="29">
        <v>2</v>
      </c>
      <c r="B15" s="33" t="s">
        <v>95</v>
      </c>
      <c r="C15" s="34"/>
      <c r="D15" s="214"/>
      <c r="E15" s="32"/>
      <c r="F15" s="32"/>
      <c r="G15" s="32"/>
      <c r="H15" s="32"/>
      <c r="I15" s="32"/>
      <c r="J15" s="37">
        <f>SUM(J16:J37)</f>
        <v>0</v>
      </c>
      <c r="K15" s="52">
        <f>J15*1.25</f>
        <v>0</v>
      </c>
      <c r="L15" s="250"/>
      <c r="M15" s="250"/>
      <c r="P15" s="243"/>
      <c r="Q15" s="243"/>
      <c r="R15" s="243"/>
    </row>
    <row r="16" spans="1:18" ht="12" customHeight="1">
      <c r="A16" s="130" t="s">
        <v>123</v>
      </c>
      <c r="B16" s="131" t="s">
        <v>96</v>
      </c>
      <c r="C16" s="132" t="s">
        <v>58</v>
      </c>
      <c r="D16" s="215">
        <v>7.15</v>
      </c>
      <c r="E16" s="133">
        <v>0</v>
      </c>
      <c r="F16" s="258">
        <v>0</v>
      </c>
      <c r="G16" s="133">
        <f>E16+F16</f>
        <v>0</v>
      </c>
      <c r="H16" s="133">
        <f>E16*D16</f>
        <v>0</v>
      </c>
      <c r="I16" s="133">
        <f>F16*D16</f>
        <v>0</v>
      </c>
      <c r="J16" s="134">
        <f>H16+I16</f>
        <v>0</v>
      </c>
      <c r="K16" s="12"/>
      <c r="L16" s="57"/>
      <c r="M16" s="57"/>
      <c r="N16" s="251"/>
      <c r="P16" s="243"/>
      <c r="Q16" s="243"/>
      <c r="R16" s="243"/>
    </row>
    <row r="17" spans="1:18" ht="12" customHeight="1">
      <c r="A17" s="140" t="s">
        <v>124</v>
      </c>
      <c r="B17" s="141" t="s">
        <v>97</v>
      </c>
      <c r="C17" s="142" t="s">
        <v>0</v>
      </c>
      <c r="D17" s="217">
        <v>25.5</v>
      </c>
      <c r="E17" s="144">
        <v>0</v>
      </c>
      <c r="F17" s="259">
        <v>0</v>
      </c>
      <c r="G17" s="144">
        <f>E17+F17</f>
        <v>0</v>
      </c>
      <c r="H17" s="144">
        <f>E17*D17</f>
        <v>0</v>
      </c>
      <c r="I17" s="144">
        <f>F17*D17</f>
        <v>0</v>
      </c>
      <c r="J17" s="146">
        <f>H17+I17</f>
        <v>0</v>
      </c>
      <c r="K17" s="12"/>
      <c r="L17" s="57"/>
      <c r="M17" s="57"/>
      <c r="N17" s="251"/>
      <c r="P17" s="243"/>
      <c r="Q17" s="243"/>
      <c r="R17" s="243"/>
    </row>
    <row r="18" spans="1:18" ht="12" customHeight="1">
      <c r="A18" s="152" t="s">
        <v>179</v>
      </c>
      <c r="B18" s="141" t="s">
        <v>261</v>
      </c>
      <c r="C18" s="142" t="s">
        <v>58</v>
      </c>
      <c r="D18" s="217">
        <v>5.2</v>
      </c>
      <c r="E18" s="144">
        <v>0</v>
      </c>
      <c r="F18" s="259">
        <v>0</v>
      </c>
      <c r="G18" s="144">
        <f>E18+F18</f>
        <v>0</v>
      </c>
      <c r="H18" s="144">
        <f>E18*D18</f>
        <v>0</v>
      </c>
      <c r="I18" s="144">
        <f>F18*D18</f>
        <v>0</v>
      </c>
      <c r="J18" s="146">
        <f>H18+I18</f>
        <v>0</v>
      </c>
      <c r="K18" s="12"/>
      <c r="L18" s="57"/>
      <c r="M18" s="57"/>
      <c r="N18" s="251"/>
      <c r="P18" s="243"/>
      <c r="Q18" s="243"/>
      <c r="R18" s="243"/>
    </row>
    <row r="19" spans="1:18" ht="12" customHeight="1">
      <c r="A19" s="152" t="s">
        <v>262</v>
      </c>
      <c r="B19" s="141" t="s">
        <v>242</v>
      </c>
      <c r="C19" s="142" t="s">
        <v>0</v>
      </c>
      <c r="D19" s="217">
        <v>25.75</v>
      </c>
      <c r="E19" s="144">
        <v>0</v>
      </c>
      <c r="F19" s="259">
        <v>0</v>
      </c>
      <c r="G19" s="144">
        <f>E19+F19</f>
        <v>0</v>
      </c>
      <c r="H19" s="144">
        <f>E19*D19</f>
        <v>0</v>
      </c>
      <c r="I19" s="144">
        <f>F19*D19</f>
        <v>0</v>
      </c>
      <c r="J19" s="146">
        <f>H19+I19</f>
        <v>0</v>
      </c>
      <c r="K19" s="12"/>
      <c r="L19" s="57"/>
      <c r="M19" s="57"/>
      <c r="N19" s="251"/>
      <c r="P19" s="243"/>
      <c r="Q19" s="243"/>
      <c r="R19" s="243"/>
    </row>
    <row r="20" spans="1:18" ht="12" customHeight="1">
      <c r="A20" s="140" t="s">
        <v>125</v>
      </c>
      <c r="B20" s="141" t="s">
        <v>98</v>
      </c>
      <c r="C20" s="142" t="s">
        <v>2</v>
      </c>
      <c r="D20" s="217">
        <v>2.15</v>
      </c>
      <c r="E20" s="144">
        <v>0</v>
      </c>
      <c r="F20" s="259">
        <v>0</v>
      </c>
      <c r="G20" s="144">
        <f>E20+F20</f>
        <v>0</v>
      </c>
      <c r="H20" s="144">
        <f>E20*D20</f>
        <v>0</v>
      </c>
      <c r="I20" s="144">
        <f>F20*D20</f>
        <v>0</v>
      </c>
      <c r="J20" s="146">
        <f>H20+I20</f>
        <v>0</v>
      </c>
      <c r="K20" s="12"/>
      <c r="L20" s="57"/>
      <c r="M20" s="57"/>
      <c r="N20" s="251"/>
      <c r="P20" s="243"/>
      <c r="Q20" s="243"/>
      <c r="R20" s="243"/>
    </row>
    <row r="21" spans="1:18" ht="12" customHeight="1">
      <c r="A21" s="147" t="s">
        <v>182</v>
      </c>
      <c r="B21" s="141" t="s">
        <v>168</v>
      </c>
      <c r="C21" s="142" t="s">
        <v>0</v>
      </c>
      <c r="D21" s="217">
        <v>32.4</v>
      </c>
      <c r="E21" s="144">
        <v>0</v>
      </c>
      <c r="F21" s="259">
        <v>0</v>
      </c>
      <c r="G21" s="144">
        <f aca="true" t="shared" si="0" ref="G21:G37">E21+F21</f>
        <v>0</v>
      </c>
      <c r="H21" s="144">
        <f aca="true" t="shared" si="1" ref="H21:H37">E21*D21</f>
        <v>0</v>
      </c>
      <c r="I21" s="144">
        <f aca="true" t="shared" si="2" ref="I21:I37">F21*D21</f>
        <v>0</v>
      </c>
      <c r="J21" s="146">
        <f aca="true" t="shared" si="3" ref="J21:J37">H21+I21</f>
        <v>0</v>
      </c>
      <c r="K21" s="12"/>
      <c r="L21" s="57"/>
      <c r="M21" s="57"/>
      <c r="N21" s="251"/>
      <c r="P21" s="243"/>
      <c r="Q21" s="243"/>
      <c r="R21" s="243"/>
    </row>
    <row r="22" spans="1:18" ht="12" customHeight="1">
      <c r="A22" s="140" t="s">
        <v>225</v>
      </c>
      <c r="B22" s="141" t="s">
        <v>163</v>
      </c>
      <c r="C22" s="140" t="s">
        <v>1</v>
      </c>
      <c r="D22" s="217">
        <v>6</v>
      </c>
      <c r="E22" s="144">
        <v>0</v>
      </c>
      <c r="F22" s="260">
        <v>0</v>
      </c>
      <c r="G22" s="144">
        <f t="shared" si="0"/>
        <v>0</v>
      </c>
      <c r="H22" s="144">
        <f t="shared" si="1"/>
        <v>0</v>
      </c>
      <c r="I22" s="144">
        <f t="shared" si="2"/>
        <v>0</v>
      </c>
      <c r="J22" s="146">
        <f t="shared" si="3"/>
        <v>0</v>
      </c>
      <c r="K22" s="12"/>
      <c r="L22" s="57"/>
      <c r="M22" s="10"/>
      <c r="N22" s="251"/>
      <c r="O22" s="252"/>
      <c r="P22" s="243"/>
      <c r="Q22" s="243"/>
      <c r="R22" s="243"/>
    </row>
    <row r="23" spans="1:18" ht="12" customHeight="1">
      <c r="A23" s="140" t="s">
        <v>226</v>
      </c>
      <c r="B23" s="141" t="s">
        <v>455</v>
      </c>
      <c r="C23" s="140" t="s">
        <v>1</v>
      </c>
      <c r="D23" s="217">
        <v>3</v>
      </c>
      <c r="E23" s="144">
        <v>0</v>
      </c>
      <c r="F23" s="260">
        <v>0</v>
      </c>
      <c r="G23" s="144">
        <f t="shared" si="0"/>
        <v>0</v>
      </c>
      <c r="H23" s="144">
        <f t="shared" si="1"/>
        <v>0</v>
      </c>
      <c r="I23" s="144">
        <f t="shared" si="2"/>
        <v>0</v>
      </c>
      <c r="J23" s="146">
        <f t="shared" si="3"/>
        <v>0</v>
      </c>
      <c r="K23" s="12"/>
      <c r="L23" s="57"/>
      <c r="M23" s="10"/>
      <c r="N23" s="251"/>
      <c r="P23" s="243"/>
      <c r="Q23" s="243"/>
      <c r="R23" s="243"/>
    </row>
    <row r="24" spans="1:18" ht="12" customHeight="1">
      <c r="A24" s="140" t="s">
        <v>227</v>
      </c>
      <c r="B24" s="141" t="s">
        <v>407</v>
      </c>
      <c r="C24" s="140" t="s">
        <v>1</v>
      </c>
      <c r="D24" s="217">
        <v>3</v>
      </c>
      <c r="E24" s="144">
        <v>0</v>
      </c>
      <c r="F24" s="260">
        <v>0</v>
      </c>
      <c r="G24" s="144">
        <f>E24+F24</f>
        <v>0</v>
      </c>
      <c r="H24" s="144">
        <f>E24*D24</f>
        <v>0</v>
      </c>
      <c r="I24" s="144">
        <f>F24*D24</f>
        <v>0</v>
      </c>
      <c r="J24" s="146">
        <f>H24+I24</f>
        <v>0</v>
      </c>
      <c r="K24" s="12"/>
      <c r="L24" s="57"/>
      <c r="M24" s="10"/>
      <c r="N24" s="251"/>
      <c r="P24" s="243"/>
      <c r="Q24" s="243"/>
      <c r="R24" s="243"/>
    </row>
    <row r="25" spans="1:18" ht="12" customHeight="1">
      <c r="A25" s="140" t="s">
        <v>228</v>
      </c>
      <c r="B25" s="141" t="s">
        <v>408</v>
      </c>
      <c r="C25" s="140" t="s">
        <v>1</v>
      </c>
      <c r="D25" s="217">
        <v>1</v>
      </c>
      <c r="E25" s="144">
        <v>0</v>
      </c>
      <c r="F25" s="260">
        <v>0</v>
      </c>
      <c r="G25" s="144">
        <f t="shared" si="0"/>
        <v>0</v>
      </c>
      <c r="H25" s="144">
        <f t="shared" si="1"/>
        <v>0</v>
      </c>
      <c r="I25" s="144">
        <f t="shared" si="2"/>
        <v>0</v>
      </c>
      <c r="J25" s="146">
        <f t="shared" si="3"/>
        <v>0</v>
      </c>
      <c r="K25" s="12"/>
      <c r="L25" s="57"/>
      <c r="M25" s="10"/>
      <c r="N25" s="251"/>
      <c r="P25" s="243"/>
      <c r="Q25" s="243"/>
      <c r="R25" s="243"/>
    </row>
    <row r="26" spans="1:18" ht="12" customHeight="1">
      <c r="A26" s="140" t="s">
        <v>229</v>
      </c>
      <c r="B26" s="141" t="s">
        <v>241</v>
      </c>
      <c r="C26" s="140" t="s">
        <v>1</v>
      </c>
      <c r="D26" s="217">
        <v>1</v>
      </c>
      <c r="E26" s="144">
        <v>0</v>
      </c>
      <c r="F26" s="260">
        <v>0</v>
      </c>
      <c r="G26" s="144">
        <f>E26+F26</f>
        <v>0</v>
      </c>
      <c r="H26" s="144">
        <f>E26*D26</f>
        <v>0</v>
      </c>
      <c r="I26" s="144">
        <f>F26*D26</f>
        <v>0</v>
      </c>
      <c r="J26" s="146">
        <f>H26+I26</f>
        <v>0</v>
      </c>
      <c r="K26" s="12"/>
      <c r="L26" s="57"/>
      <c r="M26" s="10"/>
      <c r="N26" s="251"/>
      <c r="P26" s="243"/>
      <c r="Q26" s="243"/>
      <c r="R26" s="243"/>
    </row>
    <row r="27" spans="1:18" ht="12" customHeight="1">
      <c r="A27" s="140" t="s">
        <v>230</v>
      </c>
      <c r="B27" s="141" t="s">
        <v>164</v>
      </c>
      <c r="C27" s="140" t="s">
        <v>1</v>
      </c>
      <c r="D27" s="217">
        <v>2</v>
      </c>
      <c r="E27" s="144">
        <v>0</v>
      </c>
      <c r="F27" s="260">
        <v>0</v>
      </c>
      <c r="G27" s="144">
        <f t="shared" si="0"/>
        <v>0</v>
      </c>
      <c r="H27" s="144">
        <f t="shared" si="1"/>
        <v>0</v>
      </c>
      <c r="I27" s="144">
        <f t="shared" si="2"/>
        <v>0</v>
      </c>
      <c r="J27" s="146">
        <f t="shared" si="3"/>
        <v>0</v>
      </c>
      <c r="K27" s="12"/>
      <c r="L27" s="57"/>
      <c r="M27" s="10"/>
      <c r="N27" s="251"/>
      <c r="P27" s="243"/>
      <c r="Q27" s="243"/>
      <c r="R27" s="243"/>
    </row>
    <row r="28" spans="1:18" ht="12" customHeight="1">
      <c r="A28" s="147" t="s">
        <v>184</v>
      </c>
      <c r="B28" s="148" t="s">
        <v>183</v>
      </c>
      <c r="C28" s="142" t="s">
        <v>0</v>
      </c>
      <c r="D28" s="217">
        <v>75.8</v>
      </c>
      <c r="E28" s="144">
        <v>0</v>
      </c>
      <c r="F28" s="259">
        <v>0</v>
      </c>
      <c r="G28" s="144">
        <f t="shared" si="0"/>
        <v>0</v>
      </c>
      <c r="H28" s="144">
        <f t="shared" si="1"/>
        <v>0</v>
      </c>
      <c r="I28" s="144">
        <f t="shared" si="2"/>
        <v>0</v>
      </c>
      <c r="J28" s="146">
        <f t="shared" si="3"/>
        <v>0</v>
      </c>
      <c r="K28" s="12"/>
      <c r="L28" s="57"/>
      <c r="M28" s="10"/>
      <c r="N28" s="251"/>
      <c r="P28" s="243"/>
      <c r="Q28" s="243"/>
      <c r="R28" s="243"/>
    </row>
    <row r="29" spans="1:18" ht="12" customHeight="1">
      <c r="A29" s="140" t="s">
        <v>231</v>
      </c>
      <c r="B29" s="141" t="s">
        <v>167</v>
      </c>
      <c r="C29" s="142" t="s">
        <v>0</v>
      </c>
      <c r="D29" s="217">
        <v>43.3</v>
      </c>
      <c r="E29" s="144">
        <v>0</v>
      </c>
      <c r="F29" s="260">
        <v>0</v>
      </c>
      <c r="G29" s="144">
        <f t="shared" si="0"/>
        <v>0</v>
      </c>
      <c r="H29" s="144">
        <f t="shared" si="1"/>
        <v>0</v>
      </c>
      <c r="I29" s="144">
        <f t="shared" si="2"/>
        <v>0</v>
      </c>
      <c r="J29" s="146">
        <f t="shared" si="3"/>
        <v>0</v>
      </c>
      <c r="K29" s="12"/>
      <c r="L29" s="57"/>
      <c r="M29" s="10"/>
      <c r="N29" s="251"/>
      <c r="P29" s="243"/>
      <c r="Q29" s="243"/>
      <c r="R29" s="243"/>
    </row>
    <row r="30" spans="1:18" ht="23.25" customHeight="1">
      <c r="A30" s="147" t="s">
        <v>179</v>
      </c>
      <c r="B30" s="148" t="s">
        <v>178</v>
      </c>
      <c r="C30" s="142" t="s">
        <v>0</v>
      </c>
      <c r="D30" s="217">
        <v>60</v>
      </c>
      <c r="E30" s="144">
        <v>0</v>
      </c>
      <c r="F30" s="261">
        <v>0</v>
      </c>
      <c r="G30" s="144">
        <f t="shared" si="0"/>
        <v>0</v>
      </c>
      <c r="H30" s="144">
        <f t="shared" si="1"/>
        <v>0</v>
      </c>
      <c r="I30" s="144">
        <f t="shared" si="2"/>
        <v>0</v>
      </c>
      <c r="J30" s="146">
        <f t="shared" si="3"/>
        <v>0</v>
      </c>
      <c r="K30" s="12"/>
      <c r="L30" s="57"/>
      <c r="M30" s="10"/>
      <c r="N30" s="251"/>
      <c r="P30" s="243"/>
      <c r="Q30" s="243"/>
      <c r="R30" s="243"/>
    </row>
    <row r="31" spans="1:18" ht="12" customHeight="1">
      <c r="A31" s="147" t="s">
        <v>180</v>
      </c>
      <c r="B31" s="141" t="s">
        <v>175</v>
      </c>
      <c r="C31" s="142" t="s">
        <v>0</v>
      </c>
      <c r="D31" s="217">
        <v>27.65</v>
      </c>
      <c r="E31" s="144">
        <v>0</v>
      </c>
      <c r="F31" s="259">
        <v>0</v>
      </c>
      <c r="G31" s="144">
        <f t="shared" si="0"/>
        <v>0</v>
      </c>
      <c r="H31" s="144">
        <f t="shared" si="1"/>
        <v>0</v>
      </c>
      <c r="I31" s="144">
        <f t="shared" si="2"/>
        <v>0</v>
      </c>
      <c r="J31" s="146">
        <f t="shared" si="3"/>
        <v>0</v>
      </c>
      <c r="K31" s="12"/>
      <c r="L31" s="57"/>
      <c r="M31" s="10"/>
      <c r="N31" s="251"/>
      <c r="P31" s="243"/>
      <c r="Q31" s="243"/>
      <c r="R31" s="243"/>
    </row>
    <row r="32" spans="1:18" ht="12" customHeight="1">
      <c r="A32" s="140" t="s">
        <v>232</v>
      </c>
      <c r="B32" s="141" t="s">
        <v>409</v>
      </c>
      <c r="C32" s="142" t="s">
        <v>0</v>
      </c>
      <c r="D32" s="217">
        <v>25</v>
      </c>
      <c r="E32" s="144">
        <v>0</v>
      </c>
      <c r="F32" s="260">
        <v>0</v>
      </c>
      <c r="G32" s="144">
        <f t="shared" si="0"/>
        <v>0</v>
      </c>
      <c r="H32" s="144">
        <f t="shared" si="1"/>
        <v>0</v>
      </c>
      <c r="I32" s="144">
        <f t="shared" si="2"/>
        <v>0</v>
      </c>
      <c r="J32" s="146">
        <f t="shared" si="3"/>
        <v>0</v>
      </c>
      <c r="K32" s="12"/>
      <c r="L32" s="57"/>
      <c r="M32" s="10"/>
      <c r="N32" s="251"/>
      <c r="O32" s="181"/>
      <c r="P32" s="243"/>
      <c r="Q32" s="243"/>
      <c r="R32" s="243"/>
    </row>
    <row r="33" spans="1:18" ht="12" customHeight="1">
      <c r="A33" s="152" t="s">
        <v>181</v>
      </c>
      <c r="B33" s="141" t="s">
        <v>176</v>
      </c>
      <c r="C33" s="142" t="s">
        <v>0</v>
      </c>
      <c r="D33" s="217">
        <v>11.4</v>
      </c>
      <c r="E33" s="144">
        <v>0</v>
      </c>
      <c r="F33" s="261">
        <v>0</v>
      </c>
      <c r="G33" s="144">
        <f t="shared" si="0"/>
        <v>0</v>
      </c>
      <c r="H33" s="144">
        <f t="shared" si="1"/>
        <v>0</v>
      </c>
      <c r="I33" s="144">
        <f t="shared" si="2"/>
        <v>0</v>
      </c>
      <c r="J33" s="146">
        <f t="shared" si="3"/>
        <v>0</v>
      </c>
      <c r="K33" s="12"/>
      <c r="L33" s="57"/>
      <c r="M33" s="10"/>
      <c r="N33" s="251"/>
      <c r="P33" s="243"/>
      <c r="Q33" s="243"/>
      <c r="R33" s="243"/>
    </row>
    <row r="34" spans="1:18" ht="12" customHeight="1">
      <c r="A34" s="147" t="s">
        <v>181</v>
      </c>
      <c r="B34" s="141" t="s">
        <v>410</v>
      </c>
      <c r="C34" s="142" t="s">
        <v>0</v>
      </c>
      <c r="D34" s="217">
        <v>55.85</v>
      </c>
      <c r="E34" s="144">
        <v>0</v>
      </c>
      <c r="F34" s="261">
        <v>0</v>
      </c>
      <c r="G34" s="144">
        <f t="shared" si="0"/>
        <v>0</v>
      </c>
      <c r="H34" s="144">
        <f t="shared" si="1"/>
        <v>0</v>
      </c>
      <c r="I34" s="144">
        <f t="shared" si="2"/>
        <v>0</v>
      </c>
      <c r="J34" s="146">
        <f t="shared" si="3"/>
        <v>0</v>
      </c>
      <c r="K34" s="12"/>
      <c r="L34" s="57"/>
      <c r="M34" s="10"/>
      <c r="N34" s="251"/>
      <c r="P34" s="243"/>
      <c r="Q34" s="243"/>
      <c r="R34" s="243"/>
    </row>
    <row r="35" spans="1:18" ht="12" customHeight="1">
      <c r="A35" s="140" t="s">
        <v>233</v>
      </c>
      <c r="B35" s="141" t="s">
        <v>165</v>
      </c>
      <c r="C35" s="142" t="s">
        <v>2</v>
      </c>
      <c r="D35" s="217">
        <v>95.35</v>
      </c>
      <c r="E35" s="144">
        <v>0</v>
      </c>
      <c r="F35" s="260">
        <v>0</v>
      </c>
      <c r="G35" s="144">
        <f t="shared" si="0"/>
        <v>0</v>
      </c>
      <c r="H35" s="144">
        <f t="shared" si="1"/>
        <v>0</v>
      </c>
      <c r="I35" s="144">
        <f t="shared" si="2"/>
        <v>0</v>
      </c>
      <c r="J35" s="146">
        <f t="shared" si="3"/>
        <v>0</v>
      </c>
      <c r="K35" s="12"/>
      <c r="L35" s="57"/>
      <c r="M35" s="10"/>
      <c r="N35" s="251"/>
      <c r="P35" s="243"/>
      <c r="Q35" s="243"/>
      <c r="R35" s="243"/>
    </row>
    <row r="36" spans="1:18" ht="12" customHeight="1">
      <c r="A36" s="140" t="s">
        <v>263</v>
      </c>
      <c r="B36" s="141" t="s">
        <v>411</v>
      </c>
      <c r="C36" s="142" t="s">
        <v>0</v>
      </c>
      <c r="D36" s="217">
        <v>11.31</v>
      </c>
      <c r="E36" s="144">
        <v>0</v>
      </c>
      <c r="F36" s="260">
        <v>0</v>
      </c>
      <c r="G36" s="144">
        <f t="shared" si="0"/>
        <v>0</v>
      </c>
      <c r="H36" s="144">
        <f t="shared" si="1"/>
        <v>0</v>
      </c>
      <c r="I36" s="144">
        <f t="shared" si="2"/>
        <v>0</v>
      </c>
      <c r="J36" s="146">
        <f t="shared" si="3"/>
        <v>0</v>
      </c>
      <c r="K36" s="12"/>
      <c r="L36" s="57"/>
      <c r="M36" s="10"/>
      <c r="N36" s="251"/>
      <c r="P36" s="243"/>
      <c r="Q36" s="243"/>
      <c r="R36" s="243"/>
    </row>
    <row r="37" spans="1:18" ht="12" customHeight="1" thickBot="1">
      <c r="A37" s="135" t="s">
        <v>264</v>
      </c>
      <c r="B37" s="136" t="s">
        <v>412</v>
      </c>
      <c r="C37" s="149" t="s">
        <v>1</v>
      </c>
      <c r="D37" s="218">
        <v>7</v>
      </c>
      <c r="E37" s="138">
        <v>0</v>
      </c>
      <c r="F37" s="262">
        <v>0</v>
      </c>
      <c r="G37" s="138">
        <f t="shared" si="0"/>
        <v>0</v>
      </c>
      <c r="H37" s="138">
        <f t="shared" si="1"/>
        <v>0</v>
      </c>
      <c r="I37" s="138">
        <f t="shared" si="2"/>
        <v>0</v>
      </c>
      <c r="J37" s="137">
        <f t="shared" si="3"/>
        <v>0</v>
      </c>
      <c r="K37" s="12"/>
      <c r="L37" s="57"/>
      <c r="M37" s="10"/>
      <c r="N37" s="251"/>
      <c r="P37" s="243"/>
      <c r="Q37" s="243"/>
      <c r="R37" s="243"/>
    </row>
    <row r="38" spans="1:18" ht="15" customHeight="1" thickBot="1">
      <c r="A38" s="29">
        <v>3</v>
      </c>
      <c r="B38" s="35" t="s">
        <v>104</v>
      </c>
      <c r="C38" s="34"/>
      <c r="D38" s="214"/>
      <c r="E38" s="32"/>
      <c r="F38" s="32"/>
      <c r="G38" s="32"/>
      <c r="H38" s="32"/>
      <c r="I38" s="32"/>
      <c r="J38" s="37">
        <f>SUM(J39:J48)</f>
        <v>0</v>
      </c>
      <c r="K38" s="52">
        <f>J38*1.25</f>
        <v>0</v>
      </c>
      <c r="L38" s="250"/>
      <c r="M38" s="10"/>
      <c r="N38" s="252"/>
      <c r="P38" s="243"/>
      <c r="Q38" s="243"/>
      <c r="R38" s="243"/>
    </row>
    <row r="39" spans="1:18" ht="22.5" customHeight="1">
      <c r="A39" s="172" t="s">
        <v>265</v>
      </c>
      <c r="B39" s="192" t="s">
        <v>266</v>
      </c>
      <c r="C39" s="150" t="s">
        <v>0</v>
      </c>
      <c r="D39" s="219">
        <v>0.8</v>
      </c>
      <c r="E39" s="256">
        <v>0</v>
      </c>
      <c r="F39" s="256">
        <v>0</v>
      </c>
      <c r="G39" s="133">
        <f>E39+F39</f>
        <v>0</v>
      </c>
      <c r="H39" s="133">
        <f>E39*D39</f>
        <v>0</v>
      </c>
      <c r="I39" s="133">
        <f>F39*D39</f>
        <v>0</v>
      </c>
      <c r="J39" s="134">
        <f>H39+I39</f>
        <v>0</v>
      </c>
      <c r="K39" s="12"/>
      <c r="L39" s="57"/>
      <c r="M39" s="10"/>
      <c r="N39" s="251"/>
      <c r="P39" s="243"/>
      <c r="Q39" s="243"/>
      <c r="R39" s="243"/>
    </row>
    <row r="40" spans="1:18" ht="15" customHeight="1">
      <c r="A40" s="147" t="s">
        <v>18</v>
      </c>
      <c r="B40" s="151" t="s">
        <v>19</v>
      </c>
      <c r="C40" s="147" t="s">
        <v>0</v>
      </c>
      <c r="D40" s="220">
        <v>4.8</v>
      </c>
      <c r="E40" s="261">
        <v>0</v>
      </c>
      <c r="F40" s="261">
        <v>0</v>
      </c>
      <c r="G40" s="144">
        <f>E40+F40</f>
        <v>0</v>
      </c>
      <c r="H40" s="144">
        <f>E40*D40</f>
        <v>0</v>
      </c>
      <c r="I40" s="144">
        <f>F40*D40</f>
        <v>0</v>
      </c>
      <c r="J40" s="146">
        <f>H40+I40</f>
        <v>0</v>
      </c>
      <c r="K40" s="12"/>
      <c r="L40" s="57"/>
      <c r="M40" s="10"/>
      <c r="N40" s="251"/>
      <c r="O40" s="178"/>
      <c r="P40" s="243"/>
      <c r="Q40" s="243"/>
      <c r="R40" s="243"/>
    </row>
    <row r="41" spans="1:18" ht="16.5" customHeight="1">
      <c r="A41" s="147" t="s">
        <v>191</v>
      </c>
      <c r="B41" s="151" t="s">
        <v>253</v>
      </c>
      <c r="C41" s="147" t="s">
        <v>0</v>
      </c>
      <c r="D41" s="220">
        <v>4.8</v>
      </c>
      <c r="E41" s="261">
        <v>0</v>
      </c>
      <c r="F41" s="261">
        <v>0</v>
      </c>
      <c r="G41" s="144">
        <f>E41+F41</f>
        <v>0</v>
      </c>
      <c r="H41" s="144">
        <f>E41*D41</f>
        <v>0</v>
      </c>
      <c r="I41" s="144">
        <f>F41*D41</f>
        <v>0</v>
      </c>
      <c r="J41" s="146">
        <f>H41+I41</f>
        <v>0</v>
      </c>
      <c r="K41" s="12"/>
      <c r="L41" s="57"/>
      <c r="M41" s="10"/>
      <c r="N41" s="251"/>
      <c r="O41" s="178"/>
      <c r="P41" s="243"/>
      <c r="Q41" s="243"/>
      <c r="R41" s="243"/>
    </row>
    <row r="42" spans="1:18" ht="12" customHeight="1">
      <c r="A42" s="185" t="s">
        <v>126</v>
      </c>
      <c r="B42" s="186" t="s">
        <v>99</v>
      </c>
      <c r="C42" s="187" t="s">
        <v>58</v>
      </c>
      <c r="D42" s="221">
        <v>6.8</v>
      </c>
      <c r="E42" s="261">
        <v>0</v>
      </c>
      <c r="F42" s="261">
        <v>0</v>
      </c>
      <c r="G42" s="183">
        <f>E42+F42</f>
        <v>0</v>
      </c>
      <c r="H42" s="183">
        <f>E42*D42</f>
        <v>0</v>
      </c>
      <c r="I42" s="183">
        <f>F42*D42</f>
        <v>0</v>
      </c>
      <c r="J42" s="184">
        <f aca="true" t="shared" si="4" ref="J42:J48">H42+I42</f>
        <v>0</v>
      </c>
      <c r="K42" s="12"/>
      <c r="L42" s="57"/>
      <c r="M42" s="10"/>
      <c r="N42" s="251"/>
      <c r="P42" s="243"/>
      <c r="Q42" s="243"/>
      <c r="R42" s="243"/>
    </row>
    <row r="43" spans="1:18" ht="12" customHeight="1">
      <c r="A43" s="147" t="s">
        <v>267</v>
      </c>
      <c r="B43" s="148" t="s">
        <v>243</v>
      </c>
      <c r="C43" s="142" t="s">
        <v>0</v>
      </c>
      <c r="D43" s="217">
        <v>26.15</v>
      </c>
      <c r="E43" s="259">
        <v>0</v>
      </c>
      <c r="F43" s="259">
        <v>0</v>
      </c>
      <c r="G43" s="144">
        <f>E43+F43</f>
        <v>0</v>
      </c>
      <c r="H43" s="144">
        <f aca="true" t="shared" si="5" ref="H43:H48">E43*D43</f>
        <v>0</v>
      </c>
      <c r="I43" s="144">
        <f aca="true" t="shared" si="6" ref="I43:I48">F43*D43</f>
        <v>0</v>
      </c>
      <c r="J43" s="146">
        <f t="shared" si="4"/>
        <v>0</v>
      </c>
      <c r="K43" s="12"/>
      <c r="L43" s="57"/>
      <c r="M43" s="10"/>
      <c r="N43" s="251"/>
      <c r="P43" s="243"/>
      <c r="Q43" s="243"/>
      <c r="R43" s="243"/>
    </row>
    <row r="44" spans="1:18" ht="23.25" customHeight="1">
      <c r="A44" s="147" t="s">
        <v>268</v>
      </c>
      <c r="B44" s="148" t="s">
        <v>210</v>
      </c>
      <c r="C44" s="142" t="s">
        <v>0</v>
      </c>
      <c r="D44" s="217">
        <v>11.51</v>
      </c>
      <c r="E44" s="261">
        <v>0</v>
      </c>
      <c r="F44" s="260">
        <v>0</v>
      </c>
      <c r="G44" s="144">
        <f>E44+F44</f>
        <v>0</v>
      </c>
      <c r="H44" s="144">
        <f t="shared" si="5"/>
        <v>0</v>
      </c>
      <c r="I44" s="144">
        <f t="shared" si="6"/>
        <v>0</v>
      </c>
      <c r="J44" s="146">
        <f t="shared" si="4"/>
        <v>0</v>
      </c>
      <c r="K44" s="12"/>
      <c r="L44" s="57"/>
      <c r="M44" s="10"/>
      <c r="N44" s="251"/>
      <c r="P44" s="243"/>
      <c r="Q44" s="243"/>
      <c r="R44" s="243"/>
    </row>
    <row r="45" spans="1:18" ht="12" customHeight="1">
      <c r="A45" s="140" t="s">
        <v>269</v>
      </c>
      <c r="B45" s="141" t="s">
        <v>413</v>
      </c>
      <c r="C45" s="142" t="s">
        <v>0</v>
      </c>
      <c r="D45" s="217">
        <v>10.2</v>
      </c>
      <c r="E45" s="260">
        <v>0</v>
      </c>
      <c r="F45" s="260">
        <v>0</v>
      </c>
      <c r="G45" s="144">
        <f>E45+F45</f>
        <v>0</v>
      </c>
      <c r="H45" s="144">
        <f t="shared" si="5"/>
        <v>0</v>
      </c>
      <c r="I45" s="144">
        <f t="shared" si="6"/>
        <v>0</v>
      </c>
      <c r="J45" s="146">
        <f t="shared" si="4"/>
        <v>0</v>
      </c>
      <c r="K45" s="12"/>
      <c r="L45" s="57"/>
      <c r="M45" s="10"/>
      <c r="N45" s="251"/>
      <c r="P45" s="243"/>
      <c r="Q45" s="243"/>
      <c r="R45" s="243"/>
    </row>
    <row r="46" spans="1:18" ht="12" customHeight="1">
      <c r="A46" s="147" t="s">
        <v>270</v>
      </c>
      <c r="B46" s="141" t="s">
        <v>414</v>
      </c>
      <c r="C46" s="142" t="s">
        <v>0</v>
      </c>
      <c r="D46" s="217">
        <v>0.94</v>
      </c>
      <c r="E46" s="261">
        <v>0</v>
      </c>
      <c r="F46" s="260">
        <v>0</v>
      </c>
      <c r="G46" s="144">
        <f>E46+F46</f>
        <v>0</v>
      </c>
      <c r="H46" s="144">
        <f t="shared" si="5"/>
        <v>0</v>
      </c>
      <c r="I46" s="144">
        <f t="shared" si="6"/>
        <v>0</v>
      </c>
      <c r="J46" s="146">
        <f t="shared" si="4"/>
        <v>0</v>
      </c>
      <c r="K46" s="12"/>
      <c r="L46" s="57"/>
      <c r="M46" s="10"/>
      <c r="N46" s="251"/>
      <c r="P46" s="243"/>
      <c r="Q46" s="243"/>
      <c r="R46" s="243"/>
    </row>
    <row r="47" spans="1:18" ht="12" customHeight="1">
      <c r="A47" s="147" t="s">
        <v>271</v>
      </c>
      <c r="B47" s="141" t="s">
        <v>415</v>
      </c>
      <c r="C47" s="142" t="s">
        <v>0</v>
      </c>
      <c r="D47" s="217">
        <v>6.43</v>
      </c>
      <c r="E47" s="260">
        <v>0</v>
      </c>
      <c r="F47" s="144">
        <v>0</v>
      </c>
      <c r="G47" s="144">
        <f>E47+F47</f>
        <v>0</v>
      </c>
      <c r="H47" s="144">
        <f t="shared" si="5"/>
        <v>0</v>
      </c>
      <c r="I47" s="144">
        <f t="shared" si="6"/>
        <v>0</v>
      </c>
      <c r="J47" s="146">
        <f t="shared" si="4"/>
        <v>0</v>
      </c>
      <c r="K47" s="12"/>
      <c r="L47" s="57"/>
      <c r="M47" s="10"/>
      <c r="N47" s="251"/>
      <c r="P47" s="243"/>
      <c r="Q47" s="243"/>
      <c r="R47" s="243"/>
    </row>
    <row r="48" spans="1:18" ht="12" customHeight="1" thickBot="1">
      <c r="A48" s="173" t="s">
        <v>272</v>
      </c>
      <c r="B48" s="136" t="s">
        <v>416</v>
      </c>
      <c r="C48" s="149" t="s">
        <v>0</v>
      </c>
      <c r="D48" s="218">
        <v>6.43</v>
      </c>
      <c r="E48" s="262">
        <v>0</v>
      </c>
      <c r="F48" s="138">
        <v>0</v>
      </c>
      <c r="G48" s="138">
        <f>E48+F48</f>
        <v>0</v>
      </c>
      <c r="H48" s="138">
        <f t="shared" si="5"/>
        <v>0</v>
      </c>
      <c r="I48" s="138">
        <f t="shared" si="6"/>
        <v>0</v>
      </c>
      <c r="J48" s="137">
        <f t="shared" si="4"/>
        <v>0</v>
      </c>
      <c r="K48" s="12"/>
      <c r="L48" s="57"/>
      <c r="M48" s="10"/>
      <c r="N48" s="251"/>
      <c r="P48" s="243"/>
      <c r="Q48" s="243"/>
      <c r="R48" s="243"/>
    </row>
    <row r="49" spans="1:18" ht="15" customHeight="1" thickBot="1">
      <c r="A49" s="29">
        <v>4</v>
      </c>
      <c r="B49" s="30" t="s">
        <v>127</v>
      </c>
      <c r="C49" s="38"/>
      <c r="D49" s="222"/>
      <c r="E49" s="39"/>
      <c r="F49" s="39"/>
      <c r="G49" s="39"/>
      <c r="H49" s="39"/>
      <c r="I49" s="39"/>
      <c r="J49" s="37">
        <f>SUM(J50:J65)</f>
        <v>0</v>
      </c>
      <c r="K49" s="52">
        <f>J49*1.25</f>
        <v>0</v>
      </c>
      <c r="L49" s="250"/>
      <c r="M49" s="10"/>
      <c r="N49" s="252"/>
      <c r="P49" s="243"/>
      <c r="Q49" s="243"/>
      <c r="R49" s="243"/>
    </row>
    <row r="50" spans="1:18" ht="19.5" customHeight="1">
      <c r="A50" s="190" t="s">
        <v>273</v>
      </c>
      <c r="B50" s="191" t="s">
        <v>213</v>
      </c>
      <c r="C50" s="150" t="s">
        <v>1</v>
      </c>
      <c r="D50" s="223">
        <v>1</v>
      </c>
      <c r="E50" s="263">
        <v>0</v>
      </c>
      <c r="F50" s="133">
        <v>0</v>
      </c>
      <c r="G50" s="133">
        <f>E50+F50</f>
        <v>0</v>
      </c>
      <c r="H50" s="133">
        <f>E50*D50</f>
        <v>0</v>
      </c>
      <c r="I50" s="133">
        <f>F50*D50</f>
        <v>0</v>
      </c>
      <c r="J50" s="134">
        <f>H50+I50</f>
        <v>0</v>
      </c>
      <c r="K50" s="12"/>
      <c r="L50" s="57"/>
      <c r="M50" s="10"/>
      <c r="N50" s="251"/>
      <c r="P50" s="243"/>
      <c r="Q50" s="243"/>
      <c r="R50" s="243"/>
    </row>
    <row r="51" spans="1:18" ht="39" customHeight="1">
      <c r="A51" s="164" t="s">
        <v>274</v>
      </c>
      <c r="B51" s="154" t="s">
        <v>212</v>
      </c>
      <c r="C51" s="142" t="s">
        <v>1</v>
      </c>
      <c r="D51" s="224">
        <v>1</v>
      </c>
      <c r="E51" s="274">
        <v>0</v>
      </c>
      <c r="F51" s="163">
        <v>0</v>
      </c>
      <c r="G51" s="144">
        <f>E51+F51</f>
        <v>0</v>
      </c>
      <c r="H51" s="144">
        <f>E51*D51</f>
        <v>0</v>
      </c>
      <c r="I51" s="144">
        <f>F51*D51</f>
        <v>0</v>
      </c>
      <c r="J51" s="146">
        <f>H51+I51</f>
        <v>0</v>
      </c>
      <c r="K51" s="12"/>
      <c r="L51" s="57"/>
      <c r="M51" s="10"/>
      <c r="N51" s="251"/>
      <c r="P51" s="243"/>
      <c r="Q51" s="243"/>
      <c r="R51" s="243"/>
    </row>
    <row r="52" spans="1:18" ht="24.75" customHeight="1">
      <c r="A52" s="189" t="s">
        <v>275</v>
      </c>
      <c r="B52" s="188" t="s">
        <v>279</v>
      </c>
      <c r="C52" s="189" t="s">
        <v>1</v>
      </c>
      <c r="D52" s="225">
        <v>1</v>
      </c>
      <c r="E52" s="264">
        <v>0</v>
      </c>
      <c r="F52" s="264">
        <v>0</v>
      </c>
      <c r="G52" s="144">
        <f>E52+F52</f>
        <v>0</v>
      </c>
      <c r="H52" s="144">
        <f>E52*D52</f>
        <v>0</v>
      </c>
      <c r="I52" s="144">
        <f>F52*D52</f>
        <v>0</v>
      </c>
      <c r="J52" s="146">
        <f>H52+I52</f>
        <v>0</v>
      </c>
      <c r="K52" s="12"/>
      <c r="L52" s="57"/>
      <c r="M52" s="10"/>
      <c r="N52" s="251"/>
      <c r="P52" s="243"/>
      <c r="Q52" s="243"/>
      <c r="R52" s="243"/>
    </row>
    <row r="53" spans="1:18" ht="15.75" customHeight="1">
      <c r="A53" s="153" t="s">
        <v>276</v>
      </c>
      <c r="B53" s="154" t="s">
        <v>417</v>
      </c>
      <c r="C53" s="142" t="s">
        <v>2</v>
      </c>
      <c r="D53" s="224">
        <v>116.8</v>
      </c>
      <c r="E53" s="265">
        <v>0</v>
      </c>
      <c r="F53" s="265">
        <v>0</v>
      </c>
      <c r="G53" s="144">
        <f>E53+F53</f>
        <v>0</v>
      </c>
      <c r="H53" s="144">
        <f>E53*D53</f>
        <v>0</v>
      </c>
      <c r="I53" s="144">
        <f>F53*D53</f>
        <v>0</v>
      </c>
      <c r="J53" s="146">
        <f>H53+I53</f>
        <v>0</v>
      </c>
      <c r="K53" s="12"/>
      <c r="L53" s="57"/>
      <c r="M53" s="10"/>
      <c r="N53" s="251"/>
      <c r="P53" s="243"/>
      <c r="Q53" s="243"/>
      <c r="R53" s="243"/>
    </row>
    <row r="54" spans="1:18" ht="51" customHeight="1">
      <c r="A54" s="153" t="s">
        <v>277</v>
      </c>
      <c r="B54" s="141" t="s">
        <v>418</v>
      </c>
      <c r="C54" s="142" t="s">
        <v>1</v>
      </c>
      <c r="D54" s="224">
        <v>6</v>
      </c>
      <c r="E54" s="265">
        <v>0</v>
      </c>
      <c r="F54" s="165">
        <v>0</v>
      </c>
      <c r="G54" s="144">
        <f>E54+F54</f>
        <v>0</v>
      </c>
      <c r="H54" s="144">
        <f>E54*D54</f>
        <v>0</v>
      </c>
      <c r="I54" s="144">
        <f>F54*D54</f>
        <v>0</v>
      </c>
      <c r="J54" s="146">
        <f>H54+I54</f>
        <v>0</v>
      </c>
      <c r="K54" s="12"/>
      <c r="L54" s="57"/>
      <c r="M54" s="10"/>
      <c r="N54" s="251"/>
      <c r="P54" s="243"/>
      <c r="Q54" s="243"/>
      <c r="R54" s="243"/>
    </row>
    <row r="55" spans="1:18" ht="51.75" customHeight="1">
      <c r="A55" s="153" t="s">
        <v>278</v>
      </c>
      <c r="B55" s="141" t="s">
        <v>419</v>
      </c>
      <c r="C55" s="142" t="s">
        <v>0</v>
      </c>
      <c r="D55" s="217">
        <v>14.85</v>
      </c>
      <c r="E55" s="260">
        <v>0</v>
      </c>
      <c r="F55" s="144">
        <v>0</v>
      </c>
      <c r="G55" s="144">
        <f>E55+F55</f>
        <v>0</v>
      </c>
      <c r="H55" s="144">
        <f>E55*D55</f>
        <v>0</v>
      </c>
      <c r="I55" s="144">
        <f>F55*D55</f>
        <v>0</v>
      </c>
      <c r="J55" s="146">
        <f>H55+I55</f>
        <v>0</v>
      </c>
      <c r="K55" s="12"/>
      <c r="L55" s="57"/>
      <c r="M55" s="10"/>
      <c r="N55" s="251"/>
      <c r="P55" s="243"/>
      <c r="Q55" s="243"/>
      <c r="R55" s="243"/>
    </row>
    <row r="56" spans="1:18" ht="14.25" customHeight="1">
      <c r="A56" s="147" t="s">
        <v>300</v>
      </c>
      <c r="B56" s="141" t="s">
        <v>420</v>
      </c>
      <c r="C56" s="142" t="s">
        <v>1</v>
      </c>
      <c r="D56" s="217">
        <v>2</v>
      </c>
      <c r="E56" s="261">
        <v>0</v>
      </c>
      <c r="F56" s="261">
        <v>0</v>
      </c>
      <c r="G56" s="144">
        <f aca="true" t="shared" si="7" ref="G56:G61">E56+F56</f>
        <v>0</v>
      </c>
      <c r="H56" s="144">
        <f aca="true" t="shared" si="8" ref="H56:H61">E56*D56</f>
        <v>0</v>
      </c>
      <c r="I56" s="144">
        <f aca="true" t="shared" si="9" ref="I56:I61">F56*D56</f>
        <v>0</v>
      </c>
      <c r="J56" s="146">
        <f aca="true" t="shared" si="10" ref="J56:J61">H56+I56</f>
        <v>0</v>
      </c>
      <c r="K56" s="12"/>
      <c r="L56" s="57"/>
      <c r="M56" s="10"/>
      <c r="N56" s="251"/>
      <c r="P56" s="243"/>
      <c r="Q56" s="243"/>
      <c r="R56" s="243"/>
    </row>
    <row r="57" spans="1:18" ht="14.25" customHeight="1">
      <c r="A57" s="147" t="s">
        <v>301</v>
      </c>
      <c r="B57" s="141" t="s">
        <v>421</v>
      </c>
      <c r="C57" s="142" t="s">
        <v>1</v>
      </c>
      <c r="D57" s="217">
        <v>2</v>
      </c>
      <c r="E57" s="261">
        <v>0</v>
      </c>
      <c r="F57" s="261">
        <v>0</v>
      </c>
      <c r="G57" s="144">
        <f>E57+F57</f>
        <v>0</v>
      </c>
      <c r="H57" s="144">
        <f>E57*D57</f>
        <v>0</v>
      </c>
      <c r="I57" s="144">
        <f>F57*D57</f>
        <v>0</v>
      </c>
      <c r="J57" s="146">
        <f>H57+I57</f>
        <v>0</v>
      </c>
      <c r="K57" s="12"/>
      <c r="L57" s="57"/>
      <c r="M57" s="10"/>
      <c r="N57" s="251"/>
      <c r="P57" s="243"/>
      <c r="Q57" s="243"/>
      <c r="R57" s="243"/>
    </row>
    <row r="58" spans="1:18" ht="14.25" customHeight="1">
      <c r="A58" s="153" t="s">
        <v>280</v>
      </c>
      <c r="B58" s="141" t="s">
        <v>211</v>
      </c>
      <c r="C58" s="142" t="s">
        <v>2</v>
      </c>
      <c r="D58" s="217">
        <v>3.7</v>
      </c>
      <c r="E58" s="260">
        <v>0</v>
      </c>
      <c r="F58" s="260">
        <v>0</v>
      </c>
      <c r="G58" s="144">
        <f t="shared" si="7"/>
        <v>0</v>
      </c>
      <c r="H58" s="144">
        <f t="shared" si="8"/>
        <v>0</v>
      </c>
      <c r="I58" s="144">
        <f t="shared" si="9"/>
        <v>0</v>
      </c>
      <c r="J58" s="146">
        <f t="shared" si="10"/>
        <v>0</v>
      </c>
      <c r="K58" s="12"/>
      <c r="L58" s="57"/>
      <c r="M58" s="10"/>
      <c r="N58" s="251"/>
      <c r="P58" s="243"/>
      <c r="Q58" s="243"/>
      <c r="R58" s="243"/>
    </row>
    <row r="59" spans="1:18" ht="14.25" customHeight="1">
      <c r="A59" s="147" t="s">
        <v>283</v>
      </c>
      <c r="B59" s="141" t="s">
        <v>217</v>
      </c>
      <c r="C59" s="142" t="s">
        <v>0</v>
      </c>
      <c r="D59" s="217">
        <v>1.5</v>
      </c>
      <c r="E59" s="261">
        <v>0</v>
      </c>
      <c r="F59" s="261">
        <v>0</v>
      </c>
      <c r="G59" s="144">
        <f t="shared" si="7"/>
        <v>0</v>
      </c>
      <c r="H59" s="144">
        <f t="shared" si="8"/>
        <v>0</v>
      </c>
      <c r="I59" s="144">
        <f t="shared" si="9"/>
        <v>0</v>
      </c>
      <c r="J59" s="146">
        <f t="shared" si="10"/>
        <v>0</v>
      </c>
      <c r="K59" s="12"/>
      <c r="L59" s="57"/>
      <c r="M59" s="10"/>
      <c r="N59" s="251"/>
      <c r="P59" s="243"/>
      <c r="Q59" s="243"/>
      <c r="R59" s="243"/>
    </row>
    <row r="60" spans="1:18" ht="14.25" customHeight="1">
      <c r="A60" s="153" t="s">
        <v>302</v>
      </c>
      <c r="B60" s="141" t="s">
        <v>282</v>
      </c>
      <c r="C60" s="142" t="s">
        <v>0</v>
      </c>
      <c r="D60" s="217">
        <v>21.5</v>
      </c>
      <c r="E60" s="260">
        <v>0</v>
      </c>
      <c r="F60" s="260">
        <v>0</v>
      </c>
      <c r="G60" s="144">
        <f t="shared" si="7"/>
        <v>0</v>
      </c>
      <c r="H60" s="144">
        <f t="shared" si="8"/>
        <v>0</v>
      </c>
      <c r="I60" s="144">
        <f t="shared" si="9"/>
        <v>0</v>
      </c>
      <c r="J60" s="146">
        <f t="shared" si="10"/>
        <v>0</v>
      </c>
      <c r="K60" s="12"/>
      <c r="L60" s="57"/>
      <c r="M60" s="10"/>
      <c r="N60" s="251"/>
      <c r="P60" s="243"/>
      <c r="Q60" s="243"/>
      <c r="R60" s="243"/>
    </row>
    <row r="61" spans="1:18" ht="19.5" customHeight="1">
      <c r="A61" s="147" t="s">
        <v>190</v>
      </c>
      <c r="B61" s="155" t="s">
        <v>189</v>
      </c>
      <c r="C61" s="142" t="s">
        <v>2</v>
      </c>
      <c r="D61" s="217">
        <v>33.6</v>
      </c>
      <c r="E61" s="261">
        <v>0</v>
      </c>
      <c r="F61" s="261">
        <v>0</v>
      </c>
      <c r="G61" s="144">
        <f t="shared" si="7"/>
        <v>0</v>
      </c>
      <c r="H61" s="144">
        <f t="shared" si="8"/>
        <v>0</v>
      </c>
      <c r="I61" s="144">
        <f t="shared" si="9"/>
        <v>0</v>
      </c>
      <c r="J61" s="146">
        <f t="shared" si="10"/>
        <v>0</v>
      </c>
      <c r="K61" s="12"/>
      <c r="L61" s="57"/>
      <c r="M61" s="10"/>
      <c r="N61" s="251"/>
      <c r="P61" s="243"/>
      <c r="Q61" s="243"/>
      <c r="R61" s="243"/>
    </row>
    <row r="62" spans="1:18" ht="19.5" customHeight="1">
      <c r="A62" s="147" t="s">
        <v>283</v>
      </c>
      <c r="B62" s="155" t="s">
        <v>244</v>
      </c>
      <c r="C62" s="142" t="s">
        <v>2</v>
      </c>
      <c r="D62" s="217">
        <v>5.74</v>
      </c>
      <c r="E62" s="261">
        <v>0</v>
      </c>
      <c r="F62" s="261">
        <v>0</v>
      </c>
      <c r="G62" s="144">
        <f>E62+F62</f>
        <v>0</v>
      </c>
      <c r="H62" s="144">
        <f>E62*D62</f>
        <v>0</v>
      </c>
      <c r="I62" s="144">
        <f>F62*D62</f>
        <v>0</v>
      </c>
      <c r="J62" s="146">
        <f>H62+I62</f>
        <v>0</v>
      </c>
      <c r="K62" s="12"/>
      <c r="L62" s="57"/>
      <c r="M62" s="10"/>
      <c r="N62" s="251"/>
      <c r="P62" s="243"/>
      <c r="Q62" s="243"/>
      <c r="R62" s="243"/>
    </row>
    <row r="63" spans="1:18" ht="17.25" customHeight="1">
      <c r="A63" s="153" t="s">
        <v>303</v>
      </c>
      <c r="B63" s="141" t="s">
        <v>128</v>
      </c>
      <c r="C63" s="142" t="s">
        <v>2</v>
      </c>
      <c r="D63" s="217">
        <v>12</v>
      </c>
      <c r="E63" s="260">
        <v>0</v>
      </c>
      <c r="F63" s="260">
        <v>0</v>
      </c>
      <c r="G63" s="144">
        <f>E63+F63</f>
        <v>0</v>
      </c>
      <c r="H63" s="144">
        <f>E63*D63</f>
        <v>0</v>
      </c>
      <c r="I63" s="144">
        <f>F63*D63</f>
        <v>0</v>
      </c>
      <c r="J63" s="146">
        <f>H63+I63</f>
        <v>0</v>
      </c>
      <c r="K63" s="12"/>
      <c r="L63" s="57"/>
      <c r="M63" s="10"/>
      <c r="N63" s="251"/>
      <c r="P63" s="243"/>
      <c r="Q63" s="243"/>
      <c r="R63" s="243"/>
    </row>
    <row r="64" spans="1:18" ht="15.75" customHeight="1">
      <c r="A64" s="153" t="s">
        <v>281</v>
      </c>
      <c r="B64" s="141" t="s">
        <v>129</v>
      </c>
      <c r="C64" s="156" t="s">
        <v>1</v>
      </c>
      <c r="D64" s="217">
        <v>12</v>
      </c>
      <c r="E64" s="260">
        <v>0</v>
      </c>
      <c r="F64" s="260">
        <v>0</v>
      </c>
      <c r="G64" s="144">
        <f>E64+F64</f>
        <v>0</v>
      </c>
      <c r="H64" s="144">
        <f>E64*D64</f>
        <v>0</v>
      </c>
      <c r="I64" s="144">
        <f>F64*D64</f>
        <v>0</v>
      </c>
      <c r="J64" s="146">
        <f>H64+I64</f>
        <v>0</v>
      </c>
      <c r="K64" s="12"/>
      <c r="L64" s="57"/>
      <c r="M64" s="10"/>
      <c r="N64" s="251"/>
      <c r="P64" s="243"/>
      <c r="Q64" s="243"/>
      <c r="R64" s="243"/>
    </row>
    <row r="65" spans="1:18" ht="15.75" customHeight="1" thickBot="1">
      <c r="A65" s="157" t="s">
        <v>284</v>
      </c>
      <c r="B65" s="158" t="s">
        <v>169</v>
      </c>
      <c r="C65" s="159" t="s">
        <v>1</v>
      </c>
      <c r="D65" s="218">
        <v>8</v>
      </c>
      <c r="E65" s="262">
        <v>0</v>
      </c>
      <c r="F65" s="262">
        <v>0</v>
      </c>
      <c r="G65" s="138">
        <f>E65+F65</f>
        <v>0</v>
      </c>
      <c r="H65" s="138">
        <f>E65*D65</f>
        <v>0</v>
      </c>
      <c r="I65" s="138">
        <f>F65*D65</f>
        <v>0</v>
      </c>
      <c r="J65" s="137">
        <f>H65+I65</f>
        <v>0</v>
      </c>
      <c r="K65" s="12"/>
      <c r="L65" s="57"/>
      <c r="M65" s="10"/>
      <c r="N65" s="251"/>
      <c r="P65" s="243"/>
      <c r="Q65" s="243"/>
      <c r="R65" s="243"/>
    </row>
    <row r="66" spans="1:18" ht="15" customHeight="1" thickBot="1">
      <c r="A66" s="40">
        <v>5</v>
      </c>
      <c r="B66" s="31" t="s">
        <v>153</v>
      </c>
      <c r="C66" s="36"/>
      <c r="D66" s="226"/>
      <c r="E66" s="37"/>
      <c r="F66" s="37"/>
      <c r="G66" s="37"/>
      <c r="H66" s="37"/>
      <c r="I66" s="37"/>
      <c r="J66" s="37">
        <f>SUM(J67:J77)</f>
        <v>0</v>
      </c>
      <c r="K66" s="52">
        <f>J66*1.25</f>
        <v>0</v>
      </c>
      <c r="L66" s="250"/>
      <c r="M66" s="10"/>
      <c r="N66" s="252"/>
      <c r="P66" s="243"/>
      <c r="Q66" s="243"/>
      <c r="R66" s="243"/>
    </row>
    <row r="67" spans="1:18" ht="18" customHeight="1">
      <c r="A67" s="150" t="s">
        <v>63</v>
      </c>
      <c r="B67" s="160" t="s">
        <v>64</v>
      </c>
      <c r="C67" s="150" t="s">
        <v>1</v>
      </c>
      <c r="D67" s="223">
        <v>6</v>
      </c>
      <c r="E67" s="256">
        <v>0</v>
      </c>
      <c r="F67" s="256">
        <v>0</v>
      </c>
      <c r="G67" s="133">
        <f>E67+F67</f>
        <v>0</v>
      </c>
      <c r="H67" s="133">
        <f>E67*D67</f>
        <v>0</v>
      </c>
      <c r="I67" s="133">
        <f>F67*D67</f>
        <v>0</v>
      </c>
      <c r="J67" s="134">
        <f>H67+I67</f>
        <v>0</v>
      </c>
      <c r="K67" s="12"/>
      <c r="L67" s="57"/>
      <c r="M67" s="10"/>
      <c r="N67" s="251"/>
      <c r="P67" s="243"/>
      <c r="Q67" s="243"/>
      <c r="R67" s="243"/>
    </row>
    <row r="68" spans="1:18" ht="18" customHeight="1">
      <c r="A68" s="156" t="s">
        <v>65</v>
      </c>
      <c r="B68" s="161" t="s">
        <v>66</v>
      </c>
      <c r="C68" s="156" t="s">
        <v>1</v>
      </c>
      <c r="D68" s="227">
        <v>2</v>
      </c>
      <c r="E68" s="261">
        <v>0</v>
      </c>
      <c r="F68" s="261">
        <v>0</v>
      </c>
      <c r="G68" s="144">
        <f>E68+F68</f>
        <v>0</v>
      </c>
      <c r="H68" s="144">
        <f>E68*D68</f>
        <v>0</v>
      </c>
      <c r="I68" s="144">
        <f>F68*D68</f>
        <v>0</v>
      </c>
      <c r="J68" s="146">
        <f>H68+I68</f>
        <v>0</v>
      </c>
      <c r="K68" s="12"/>
      <c r="L68" s="57"/>
      <c r="M68" s="10"/>
      <c r="N68" s="251"/>
      <c r="P68" s="243"/>
      <c r="Q68" s="243"/>
      <c r="R68" s="243"/>
    </row>
    <row r="69" spans="1:18" ht="18" customHeight="1">
      <c r="A69" s="156" t="s">
        <v>67</v>
      </c>
      <c r="B69" s="161" t="s">
        <v>68</v>
      </c>
      <c r="C69" s="156" t="s">
        <v>1</v>
      </c>
      <c r="D69" s="227">
        <v>4</v>
      </c>
      <c r="E69" s="261">
        <v>0</v>
      </c>
      <c r="F69" s="261">
        <v>0</v>
      </c>
      <c r="G69" s="144">
        <f>E69+F69</f>
        <v>0</v>
      </c>
      <c r="H69" s="144">
        <f>E69*D69</f>
        <v>0</v>
      </c>
      <c r="I69" s="144">
        <f>F69*D69</f>
        <v>0</v>
      </c>
      <c r="J69" s="146">
        <f>H69+I69</f>
        <v>0</v>
      </c>
      <c r="K69" s="12"/>
      <c r="L69" s="57"/>
      <c r="M69" s="10"/>
      <c r="N69" s="251"/>
      <c r="P69" s="243"/>
      <c r="Q69" s="243"/>
      <c r="R69" s="243"/>
    </row>
    <row r="70" spans="1:18" ht="18" customHeight="1">
      <c r="A70" s="156" t="s">
        <v>285</v>
      </c>
      <c r="B70" s="196" t="s">
        <v>308</v>
      </c>
      <c r="C70" s="195" t="s">
        <v>1</v>
      </c>
      <c r="D70" s="228">
        <v>19</v>
      </c>
      <c r="E70" s="260">
        <v>0</v>
      </c>
      <c r="F70" s="260">
        <v>0</v>
      </c>
      <c r="G70" s="144">
        <f aca="true" t="shared" si="11" ref="G70:G77">E70+F70</f>
        <v>0</v>
      </c>
      <c r="H70" s="144">
        <f aca="true" t="shared" si="12" ref="H70:H77">E70*D70</f>
        <v>0</v>
      </c>
      <c r="I70" s="144">
        <f aca="true" t="shared" si="13" ref="I70:I77">F70*D70</f>
        <v>0</v>
      </c>
      <c r="J70" s="146">
        <f aca="true" t="shared" si="14" ref="J70:J77">H70+I70</f>
        <v>0</v>
      </c>
      <c r="K70" s="12"/>
      <c r="L70" s="57"/>
      <c r="M70" s="10"/>
      <c r="N70" s="251"/>
      <c r="P70" s="243"/>
      <c r="Q70" s="243"/>
      <c r="R70" s="243"/>
    </row>
    <row r="71" spans="1:18" ht="18" customHeight="1">
      <c r="A71" s="156" t="s">
        <v>295</v>
      </c>
      <c r="B71" s="196" t="s">
        <v>309</v>
      </c>
      <c r="C71" s="195" t="s">
        <v>1</v>
      </c>
      <c r="D71" s="228">
        <v>6</v>
      </c>
      <c r="E71" s="260">
        <v>0</v>
      </c>
      <c r="F71" s="260">
        <v>0</v>
      </c>
      <c r="G71" s="144">
        <f t="shared" si="11"/>
        <v>0</v>
      </c>
      <c r="H71" s="144">
        <f t="shared" si="12"/>
        <v>0</v>
      </c>
      <c r="I71" s="144">
        <f t="shared" si="13"/>
        <v>0</v>
      </c>
      <c r="J71" s="146">
        <f t="shared" si="14"/>
        <v>0</v>
      </c>
      <c r="K71" s="12"/>
      <c r="L71" s="57"/>
      <c r="M71" s="10"/>
      <c r="N71" s="251"/>
      <c r="P71" s="243"/>
      <c r="Q71" s="243"/>
      <c r="R71" s="243"/>
    </row>
    <row r="72" spans="1:18" ht="18" customHeight="1">
      <c r="A72" s="156" t="s">
        <v>298</v>
      </c>
      <c r="B72" s="196" t="s">
        <v>310</v>
      </c>
      <c r="C72" s="195" t="s">
        <v>1</v>
      </c>
      <c r="D72" s="228">
        <v>8</v>
      </c>
      <c r="E72" s="260">
        <v>0</v>
      </c>
      <c r="F72" s="260">
        <v>0</v>
      </c>
      <c r="G72" s="144">
        <f t="shared" si="11"/>
        <v>0</v>
      </c>
      <c r="H72" s="144">
        <f t="shared" si="12"/>
        <v>0</v>
      </c>
      <c r="I72" s="144">
        <f t="shared" si="13"/>
        <v>0</v>
      </c>
      <c r="J72" s="146">
        <f t="shared" si="14"/>
        <v>0</v>
      </c>
      <c r="K72" s="12"/>
      <c r="L72" s="57"/>
      <c r="M72" s="10"/>
      <c r="N72" s="251"/>
      <c r="P72" s="243"/>
      <c r="Q72" s="243"/>
      <c r="R72" s="243"/>
    </row>
    <row r="73" spans="1:18" ht="18" customHeight="1">
      <c r="A73" s="156" t="s">
        <v>326</v>
      </c>
      <c r="B73" s="196" t="s">
        <v>311</v>
      </c>
      <c r="C73" s="195" t="s">
        <v>1</v>
      </c>
      <c r="D73" s="228">
        <v>1</v>
      </c>
      <c r="E73" s="260">
        <v>0</v>
      </c>
      <c r="F73" s="260">
        <v>0</v>
      </c>
      <c r="G73" s="144">
        <f t="shared" si="11"/>
        <v>0</v>
      </c>
      <c r="H73" s="144">
        <f t="shared" si="12"/>
        <v>0</v>
      </c>
      <c r="I73" s="144">
        <f t="shared" si="13"/>
        <v>0</v>
      </c>
      <c r="J73" s="146">
        <f t="shared" si="14"/>
        <v>0</v>
      </c>
      <c r="K73" s="12"/>
      <c r="L73" s="57"/>
      <c r="M73" s="10"/>
      <c r="N73" s="251"/>
      <c r="P73" s="243"/>
      <c r="Q73" s="243"/>
      <c r="R73" s="243"/>
    </row>
    <row r="74" spans="1:18" ht="18" customHeight="1">
      <c r="A74" s="156" t="s">
        <v>327</v>
      </c>
      <c r="B74" s="196" t="s">
        <v>312</v>
      </c>
      <c r="C74" s="195" t="s">
        <v>1</v>
      </c>
      <c r="D74" s="228">
        <v>3</v>
      </c>
      <c r="E74" s="260">
        <v>0</v>
      </c>
      <c r="F74" s="260">
        <v>0</v>
      </c>
      <c r="G74" s="144">
        <f t="shared" si="11"/>
        <v>0</v>
      </c>
      <c r="H74" s="144">
        <f t="shared" si="12"/>
        <v>0</v>
      </c>
      <c r="I74" s="144">
        <f t="shared" si="13"/>
        <v>0</v>
      </c>
      <c r="J74" s="146">
        <f t="shared" si="14"/>
        <v>0</v>
      </c>
      <c r="K74" s="12"/>
      <c r="L74" s="57"/>
      <c r="M74" s="10"/>
      <c r="N74" s="251"/>
      <c r="P74" s="243"/>
      <c r="Q74" s="243"/>
      <c r="R74" s="243"/>
    </row>
    <row r="75" spans="1:18" ht="18" customHeight="1">
      <c r="A75" s="156" t="s">
        <v>329</v>
      </c>
      <c r="B75" s="196" t="s">
        <v>313</v>
      </c>
      <c r="C75" s="195" t="s">
        <v>1</v>
      </c>
      <c r="D75" s="228">
        <v>3</v>
      </c>
      <c r="E75" s="260">
        <v>0</v>
      </c>
      <c r="F75" s="260">
        <v>0</v>
      </c>
      <c r="G75" s="144">
        <f t="shared" si="11"/>
        <v>0</v>
      </c>
      <c r="H75" s="144">
        <f t="shared" si="12"/>
        <v>0</v>
      </c>
      <c r="I75" s="144">
        <f t="shared" si="13"/>
        <v>0</v>
      </c>
      <c r="J75" s="146">
        <f t="shared" si="14"/>
        <v>0</v>
      </c>
      <c r="K75" s="12"/>
      <c r="L75" s="57"/>
      <c r="M75" s="10"/>
      <c r="N75" s="251"/>
      <c r="P75" s="243"/>
      <c r="Q75" s="243"/>
      <c r="R75" s="243"/>
    </row>
    <row r="76" spans="1:18" ht="18" customHeight="1">
      <c r="A76" s="156" t="s">
        <v>330</v>
      </c>
      <c r="B76" s="196" t="s">
        <v>314</v>
      </c>
      <c r="C76" s="195" t="s">
        <v>1</v>
      </c>
      <c r="D76" s="228">
        <v>2</v>
      </c>
      <c r="E76" s="260">
        <v>0</v>
      </c>
      <c r="F76" s="260">
        <v>0</v>
      </c>
      <c r="G76" s="144">
        <f t="shared" si="11"/>
        <v>0</v>
      </c>
      <c r="H76" s="144">
        <f t="shared" si="12"/>
        <v>0</v>
      </c>
      <c r="I76" s="144">
        <f t="shared" si="13"/>
        <v>0</v>
      </c>
      <c r="J76" s="146">
        <f t="shared" si="14"/>
        <v>0</v>
      </c>
      <c r="K76" s="12"/>
      <c r="L76" s="57"/>
      <c r="M76" s="10"/>
      <c r="N76" s="251"/>
      <c r="P76" s="243"/>
      <c r="Q76" s="243"/>
      <c r="R76" s="243"/>
    </row>
    <row r="77" spans="1:18" ht="18" customHeight="1" thickBot="1">
      <c r="A77" s="159" t="s">
        <v>331</v>
      </c>
      <c r="B77" s="198" t="s">
        <v>422</v>
      </c>
      <c r="C77" s="203" t="s">
        <v>1</v>
      </c>
      <c r="D77" s="229">
        <v>2</v>
      </c>
      <c r="E77" s="262">
        <v>0</v>
      </c>
      <c r="F77" s="262">
        <v>0</v>
      </c>
      <c r="G77" s="138">
        <f t="shared" si="11"/>
        <v>0</v>
      </c>
      <c r="H77" s="138">
        <f t="shared" si="12"/>
        <v>0</v>
      </c>
      <c r="I77" s="138">
        <f t="shared" si="13"/>
        <v>0</v>
      </c>
      <c r="J77" s="137">
        <f t="shared" si="14"/>
        <v>0</v>
      </c>
      <c r="K77" s="12"/>
      <c r="L77" s="57"/>
      <c r="M77" s="10"/>
      <c r="N77" s="251"/>
      <c r="P77" s="243"/>
      <c r="Q77" s="243"/>
      <c r="R77" s="243"/>
    </row>
    <row r="78" spans="1:22" ht="15" customHeight="1" thickBot="1">
      <c r="A78" s="29">
        <v>6</v>
      </c>
      <c r="B78" s="35" t="s">
        <v>105</v>
      </c>
      <c r="C78" s="34"/>
      <c r="D78" s="214"/>
      <c r="E78" s="32"/>
      <c r="F78" s="32"/>
      <c r="G78" s="32"/>
      <c r="H78" s="32"/>
      <c r="I78" s="32"/>
      <c r="J78" s="37">
        <f>SUM(J79:J112)</f>
        <v>0</v>
      </c>
      <c r="K78" s="52">
        <f>J78*1.25</f>
        <v>0</v>
      </c>
      <c r="L78" s="250"/>
      <c r="M78" s="10"/>
      <c r="N78" s="252"/>
      <c r="P78" s="243"/>
      <c r="Q78" s="243"/>
      <c r="R78" s="243"/>
      <c r="S78" s="6"/>
      <c r="T78" s="6"/>
      <c r="U78" s="6"/>
      <c r="V78" s="6"/>
    </row>
    <row r="79" spans="1:18" ht="24.75" customHeight="1">
      <c r="A79" s="150" t="s">
        <v>383</v>
      </c>
      <c r="B79" s="160" t="s">
        <v>423</v>
      </c>
      <c r="C79" s="150" t="s">
        <v>245</v>
      </c>
      <c r="D79" s="223">
        <v>1</v>
      </c>
      <c r="E79" s="263">
        <v>0</v>
      </c>
      <c r="F79" s="266">
        <v>0</v>
      </c>
      <c r="G79" s="133">
        <f>E79+F79</f>
        <v>0</v>
      </c>
      <c r="H79" s="133">
        <f>E79*D79</f>
        <v>0</v>
      </c>
      <c r="I79" s="133">
        <f>F79*D79</f>
        <v>0</v>
      </c>
      <c r="J79" s="134">
        <f>H79+I79</f>
        <v>0</v>
      </c>
      <c r="K79" s="12"/>
      <c r="L79" s="57"/>
      <c r="M79" s="10"/>
      <c r="N79" s="251"/>
      <c r="P79" s="243"/>
      <c r="Q79" s="243"/>
      <c r="R79" s="243"/>
    </row>
    <row r="80" spans="1:18" ht="15.75" customHeight="1">
      <c r="A80" s="147" t="s">
        <v>286</v>
      </c>
      <c r="B80" s="161" t="s">
        <v>205</v>
      </c>
      <c r="C80" s="142" t="s">
        <v>1</v>
      </c>
      <c r="D80" s="224">
        <v>1</v>
      </c>
      <c r="E80" s="261">
        <v>0</v>
      </c>
      <c r="F80" s="261">
        <v>0</v>
      </c>
      <c r="G80" s="144">
        <f>E80+F80</f>
        <v>0</v>
      </c>
      <c r="H80" s="144">
        <f>E80*D80</f>
        <v>0</v>
      </c>
      <c r="I80" s="144">
        <f>F80*D80</f>
        <v>0</v>
      </c>
      <c r="J80" s="146">
        <f>H80+I80</f>
        <v>0</v>
      </c>
      <c r="K80" s="12"/>
      <c r="L80" s="57"/>
      <c r="M80" s="10"/>
      <c r="N80" s="251"/>
      <c r="P80" s="243"/>
      <c r="Q80" s="243"/>
      <c r="R80" s="243"/>
    </row>
    <row r="81" spans="1:18" ht="15.75" customHeight="1">
      <c r="A81" s="147" t="s">
        <v>287</v>
      </c>
      <c r="B81" s="161" t="s">
        <v>288</v>
      </c>
      <c r="C81" s="142" t="s">
        <v>1</v>
      </c>
      <c r="D81" s="224">
        <v>3</v>
      </c>
      <c r="E81" s="261">
        <v>0</v>
      </c>
      <c r="F81" s="261">
        <v>0</v>
      </c>
      <c r="G81" s="144">
        <f aca="true" t="shared" si="15" ref="G81:G112">E81+F81</f>
        <v>0</v>
      </c>
      <c r="H81" s="144">
        <f aca="true" t="shared" si="16" ref="H81:H112">E81*D81</f>
        <v>0</v>
      </c>
      <c r="I81" s="144">
        <f aca="true" t="shared" si="17" ref="I81:I112">F81*D81</f>
        <v>0</v>
      </c>
      <c r="J81" s="146">
        <f aca="true" t="shared" si="18" ref="J81:J112">H81+I81</f>
        <v>0</v>
      </c>
      <c r="K81" s="12"/>
      <c r="L81" s="57"/>
      <c r="M81" s="10"/>
      <c r="N81" s="251"/>
      <c r="P81" s="243"/>
      <c r="Q81" s="243"/>
      <c r="R81" s="243"/>
    </row>
    <row r="82" spans="1:18" ht="15.75" customHeight="1">
      <c r="A82" s="147" t="s">
        <v>89</v>
      </c>
      <c r="B82" s="161" t="s">
        <v>90</v>
      </c>
      <c r="C82" s="142" t="s">
        <v>1</v>
      </c>
      <c r="D82" s="227">
        <v>1</v>
      </c>
      <c r="E82" s="261">
        <v>0</v>
      </c>
      <c r="F82" s="261">
        <v>0</v>
      </c>
      <c r="G82" s="144">
        <f t="shared" si="15"/>
        <v>0</v>
      </c>
      <c r="H82" s="144">
        <f t="shared" si="16"/>
        <v>0</v>
      </c>
      <c r="I82" s="144">
        <f t="shared" si="17"/>
        <v>0</v>
      </c>
      <c r="J82" s="146">
        <f t="shared" si="18"/>
        <v>0</v>
      </c>
      <c r="K82" s="12"/>
      <c r="L82" s="57"/>
      <c r="M82" s="10"/>
      <c r="N82" s="251"/>
      <c r="P82" s="243"/>
      <c r="Q82" s="243"/>
      <c r="R82" s="243"/>
    </row>
    <row r="83" spans="1:18" ht="15.75" customHeight="1">
      <c r="A83" s="147" t="s">
        <v>289</v>
      </c>
      <c r="B83" s="161" t="s">
        <v>206</v>
      </c>
      <c r="C83" s="142" t="s">
        <v>1</v>
      </c>
      <c r="D83" s="227">
        <v>1</v>
      </c>
      <c r="E83" s="261">
        <v>0</v>
      </c>
      <c r="F83" s="261">
        <v>0</v>
      </c>
      <c r="G83" s="144">
        <f t="shared" si="15"/>
        <v>0</v>
      </c>
      <c r="H83" s="144">
        <f t="shared" si="16"/>
        <v>0</v>
      </c>
      <c r="I83" s="144">
        <f t="shared" si="17"/>
        <v>0</v>
      </c>
      <c r="J83" s="146">
        <f t="shared" si="18"/>
        <v>0</v>
      </c>
      <c r="K83" s="12"/>
      <c r="L83" s="57"/>
      <c r="M83" s="10"/>
      <c r="N83" s="251"/>
      <c r="P83" s="243"/>
      <c r="Q83" s="243"/>
      <c r="R83" s="243"/>
    </row>
    <row r="84" spans="1:18" ht="15.75" customHeight="1">
      <c r="A84" s="147" t="s">
        <v>290</v>
      </c>
      <c r="B84" s="161" t="s">
        <v>207</v>
      </c>
      <c r="C84" s="142" t="s">
        <v>1</v>
      </c>
      <c r="D84" s="227">
        <v>3</v>
      </c>
      <c r="E84" s="261">
        <v>0</v>
      </c>
      <c r="F84" s="261">
        <v>0</v>
      </c>
      <c r="G84" s="144">
        <f t="shared" si="15"/>
        <v>0</v>
      </c>
      <c r="H84" s="144">
        <f t="shared" si="16"/>
        <v>0</v>
      </c>
      <c r="I84" s="144">
        <f t="shared" si="17"/>
        <v>0</v>
      </c>
      <c r="J84" s="146">
        <f t="shared" si="18"/>
        <v>0</v>
      </c>
      <c r="K84" s="12"/>
      <c r="L84" s="57"/>
      <c r="M84" s="10"/>
      <c r="N84" s="251"/>
      <c r="P84" s="243"/>
      <c r="Q84" s="243"/>
      <c r="R84" s="243"/>
    </row>
    <row r="85" spans="1:18" ht="15.75" customHeight="1">
      <c r="A85" s="147" t="s">
        <v>292</v>
      </c>
      <c r="B85" s="161" t="s">
        <v>291</v>
      </c>
      <c r="C85" s="142" t="s">
        <v>1</v>
      </c>
      <c r="D85" s="227">
        <v>8</v>
      </c>
      <c r="E85" s="261">
        <v>0</v>
      </c>
      <c r="F85" s="261">
        <v>0</v>
      </c>
      <c r="G85" s="144">
        <f t="shared" si="15"/>
        <v>0</v>
      </c>
      <c r="H85" s="144">
        <f t="shared" si="16"/>
        <v>0</v>
      </c>
      <c r="I85" s="144">
        <f t="shared" si="17"/>
        <v>0</v>
      </c>
      <c r="J85" s="146">
        <f t="shared" si="18"/>
        <v>0</v>
      </c>
      <c r="K85" s="12"/>
      <c r="L85" s="57"/>
      <c r="M85" s="10"/>
      <c r="N85" s="251"/>
      <c r="P85" s="243"/>
      <c r="Q85" s="243"/>
      <c r="R85" s="243"/>
    </row>
    <row r="86" spans="1:18" ht="15.75" customHeight="1">
      <c r="A86" s="156" t="s">
        <v>91</v>
      </c>
      <c r="B86" s="161" t="s">
        <v>92</v>
      </c>
      <c r="C86" s="142" t="s">
        <v>1</v>
      </c>
      <c r="D86" s="227">
        <v>4</v>
      </c>
      <c r="E86" s="261">
        <v>0</v>
      </c>
      <c r="F86" s="261">
        <v>0</v>
      </c>
      <c r="G86" s="144">
        <f t="shared" si="15"/>
        <v>0</v>
      </c>
      <c r="H86" s="144">
        <f t="shared" si="16"/>
        <v>0</v>
      </c>
      <c r="I86" s="144">
        <f t="shared" si="17"/>
        <v>0</v>
      </c>
      <c r="J86" s="146">
        <f t="shared" si="18"/>
        <v>0</v>
      </c>
      <c r="K86" s="12"/>
      <c r="L86" s="57"/>
      <c r="M86" s="10"/>
      <c r="N86" s="251"/>
      <c r="P86" s="243"/>
      <c r="Q86" s="243"/>
      <c r="R86" s="243"/>
    </row>
    <row r="87" spans="1:18" ht="15.75" customHeight="1">
      <c r="A87" s="147" t="s">
        <v>293</v>
      </c>
      <c r="B87" s="161" t="s">
        <v>208</v>
      </c>
      <c r="C87" s="142" t="s">
        <v>1</v>
      </c>
      <c r="D87" s="227">
        <v>4</v>
      </c>
      <c r="E87" s="261">
        <v>0</v>
      </c>
      <c r="F87" s="261">
        <v>0</v>
      </c>
      <c r="G87" s="144">
        <f t="shared" si="15"/>
        <v>0</v>
      </c>
      <c r="H87" s="144">
        <f t="shared" si="16"/>
        <v>0</v>
      </c>
      <c r="I87" s="144">
        <f t="shared" si="17"/>
        <v>0</v>
      </c>
      <c r="J87" s="146">
        <f t="shared" si="18"/>
        <v>0</v>
      </c>
      <c r="K87" s="12"/>
      <c r="L87" s="57"/>
      <c r="M87" s="10"/>
      <c r="N87" s="251"/>
      <c r="P87" s="243"/>
      <c r="Q87" s="243"/>
      <c r="R87" s="243"/>
    </row>
    <row r="88" spans="1:18" ht="15.75" customHeight="1">
      <c r="A88" s="156" t="s">
        <v>93</v>
      </c>
      <c r="B88" s="161" t="s">
        <v>94</v>
      </c>
      <c r="C88" s="156" t="s">
        <v>1</v>
      </c>
      <c r="D88" s="227">
        <v>1</v>
      </c>
      <c r="E88" s="261">
        <v>0</v>
      </c>
      <c r="F88" s="261">
        <v>0</v>
      </c>
      <c r="G88" s="144">
        <f t="shared" si="15"/>
        <v>0</v>
      </c>
      <c r="H88" s="144">
        <f t="shared" si="16"/>
        <v>0</v>
      </c>
      <c r="I88" s="144">
        <f t="shared" si="17"/>
        <v>0</v>
      </c>
      <c r="J88" s="146">
        <f t="shared" si="18"/>
        <v>0</v>
      </c>
      <c r="K88" s="12"/>
      <c r="L88" s="57"/>
      <c r="M88" s="10"/>
      <c r="N88" s="251"/>
      <c r="P88" s="243"/>
      <c r="Q88" s="243"/>
      <c r="R88" s="243"/>
    </row>
    <row r="89" spans="1:18" ht="15.75" customHeight="1">
      <c r="A89" s="147" t="s">
        <v>294</v>
      </c>
      <c r="B89" s="161" t="s">
        <v>209</v>
      </c>
      <c r="C89" s="156" t="s">
        <v>1</v>
      </c>
      <c r="D89" s="227">
        <v>1</v>
      </c>
      <c r="E89" s="261">
        <v>0</v>
      </c>
      <c r="F89" s="261">
        <v>0</v>
      </c>
      <c r="G89" s="144">
        <f t="shared" si="15"/>
        <v>0</v>
      </c>
      <c r="H89" s="144">
        <f t="shared" si="16"/>
        <v>0</v>
      </c>
      <c r="I89" s="144">
        <f t="shared" si="17"/>
        <v>0</v>
      </c>
      <c r="J89" s="146">
        <f t="shared" si="18"/>
        <v>0</v>
      </c>
      <c r="K89" s="12"/>
      <c r="L89" s="57"/>
      <c r="M89" s="10"/>
      <c r="N89" s="251"/>
      <c r="P89" s="243"/>
      <c r="Q89" s="243"/>
      <c r="R89" s="243"/>
    </row>
    <row r="90" spans="1:22" ht="15.75" customHeight="1">
      <c r="A90" s="156" t="s">
        <v>81</v>
      </c>
      <c r="B90" s="161" t="s">
        <v>82</v>
      </c>
      <c r="C90" s="156" t="s">
        <v>2</v>
      </c>
      <c r="D90" s="227">
        <v>36</v>
      </c>
      <c r="E90" s="261">
        <v>0</v>
      </c>
      <c r="F90" s="261">
        <v>0</v>
      </c>
      <c r="G90" s="144">
        <f t="shared" si="15"/>
        <v>0</v>
      </c>
      <c r="H90" s="144">
        <f t="shared" si="16"/>
        <v>0</v>
      </c>
      <c r="I90" s="144">
        <f t="shared" si="17"/>
        <v>0</v>
      </c>
      <c r="J90" s="146">
        <f t="shared" si="18"/>
        <v>0</v>
      </c>
      <c r="K90" s="12"/>
      <c r="L90" s="57"/>
      <c r="M90" s="10"/>
      <c r="N90" s="251"/>
      <c r="P90" s="243"/>
      <c r="Q90" s="243"/>
      <c r="R90" s="243"/>
      <c r="S90" s="6"/>
      <c r="T90" s="6"/>
      <c r="U90" s="6"/>
      <c r="V90" s="6"/>
    </row>
    <row r="91" spans="1:22" ht="15.75" customHeight="1">
      <c r="A91" s="156" t="s">
        <v>83</v>
      </c>
      <c r="B91" s="161" t="s">
        <v>84</v>
      </c>
      <c r="C91" s="156" t="s">
        <v>2</v>
      </c>
      <c r="D91" s="227">
        <v>38</v>
      </c>
      <c r="E91" s="261">
        <v>0</v>
      </c>
      <c r="F91" s="261">
        <v>0</v>
      </c>
      <c r="G91" s="144">
        <f t="shared" si="15"/>
        <v>0</v>
      </c>
      <c r="H91" s="144">
        <f t="shared" si="16"/>
        <v>0</v>
      </c>
      <c r="I91" s="144">
        <f t="shared" si="17"/>
        <v>0</v>
      </c>
      <c r="J91" s="146">
        <f t="shared" si="18"/>
        <v>0</v>
      </c>
      <c r="K91" s="12"/>
      <c r="L91" s="57"/>
      <c r="M91" s="10"/>
      <c r="N91" s="251"/>
      <c r="P91" s="243"/>
      <c r="Q91" s="243"/>
      <c r="R91" s="243"/>
      <c r="S91" s="6"/>
      <c r="T91" s="6"/>
      <c r="U91" s="6"/>
      <c r="V91" s="6"/>
    </row>
    <row r="92" spans="1:22" ht="15.75" customHeight="1">
      <c r="A92" s="156" t="s">
        <v>85</v>
      </c>
      <c r="B92" s="161" t="s">
        <v>86</v>
      </c>
      <c r="C92" s="156" t="s">
        <v>2</v>
      </c>
      <c r="D92" s="227">
        <v>45</v>
      </c>
      <c r="E92" s="261">
        <v>0</v>
      </c>
      <c r="F92" s="261">
        <v>0</v>
      </c>
      <c r="G92" s="144">
        <f t="shared" si="15"/>
        <v>0</v>
      </c>
      <c r="H92" s="144">
        <f t="shared" si="16"/>
        <v>0</v>
      </c>
      <c r="I92" s="144">
        <f t="shared" si="17"/>
        <v>0</v>
      </c>
      <c r="J92" s="146">
        <f t="shared" si="18"/>
        <v>0</v>
      </c>
      <c r="K92" s="12"/>
      <c r="L92" s="57"/>
      <c r="M92" s="10"/>
      <c r="N92" s="251"/>
      <c r="P92" s="243"/>
      <c r="Q92" s="243"/>
      <c r="R92" s="243"/>
      <c r="S92" s="6"/>
      <c r="T92" s="6"/>
      <c r="U92" s="6"/>
      <c r="V92" s="6"/>
    </row>
    <row r="93" spans="1:18" ht="15.75" customHeight="1">
      <c r="A93" s="156" t="s">
        <v>87</v>
      </c>
      <c r="B93" s="161" t="s">
        <v>88</v>
      </c>
      <c r="C93" s="156" t="s">
        <v>2</v>
      </c>
      <c r="D93" s="227">
        <v>9</v>
      </c>
      <c r="E93" s="261">
        <v>0</v>
      </c>
      <c r="F93" s="261">
        <v>0</v>
      </c>
      <c r="G93" s="144">
        <f t="shared" si="15"/>
        <v>0</v>
      </c>
      <c r="H93" s="144">
        <f t="shared" si="16"/>
        <v>0</v>
      </c>
      <c r="I93" s="144">
        <f t="shared" si="17"/>
        <v>0</v>
      </c>
      <c r="J93" s="146">
        <f t="shared" si="18"/>
        <v>0</v>
      </c>
      <c r="K93" s="12"/>
      <c r="L93" s="57"/>
      <c r="M93" s="10"/>
      <c r="N93" s="251"/>
      <c r="P93" s="243"/>
      <c r="Q93" s="243"/>
      <c r="R93" s="243"/>
    </row>
    <row r="94" spans="1:18" ht="21.75" customHeight="1">
      <c r="A94" s="153" t="s">
        <v>384</v>
      </c>
      <c r="B94" s="154" t="s">
        <v>296</v>
      </c>
      <c r="C94" s="142" t="s">
        <v>1</v>
      </c>
      <c r="D94" s="224">
        <v>53</v>
      </c>
      <c r="E94" s="267">
        <v>0</v>
      </c>
      <c r="F94" s="267">
        <v>0</v>
      </c>
      <c r="G94" s="144">
        <f>E94+F94</f>
        <v>0</v>
      </c>
      <c r="H94" s="144">
        <f>E94*D94</f>
        <v>0</v>
      </c>
      <c r="I94" s="144">
        <f>F94*D94</f>
        <v>0</v>
      </c>
      <c r="J94" s="146">
        <f>H94+I94</f>
        <v>0</v>
      </c>
      <c r="K94" s="12"/>
      <c r="L94" s="57"/>
      <c r="M94" s="10"/>
      <c r="N94" s="251"/>
      <c r="P94" s="243"/>
      <c r="Q94" s="243"/>
      <c r="R94" s="243"/>
    </row>
    <row r="95" spans="1:18" ht="25.5" customHeight="1">
      <c r="A95" s="153" t="s">
        <v>385</v>
      </c>
      <c r="B95" s="154" t="s">
        <v>299</v>
      </c>
      <c r="C95" s="142" t="s">
        <v>2</v>
      </c>
      <c r="D95" s="224">
        <v>78</v>
      </c>
      <c r="E95" s="275">
        <v>0</v>
      </c>
      <c r="F95" s="275">
        <v>0</v>
      </c>
      <c r="G95" s="144">
        <f>E95+F95</f>
        <v>0</v>
      </c>
      <c r="H95" s="144">
        <f>E95*D95</f>
        <v>0</v>
      </c>
      <c r="I95" s="144">
        <f>F95*D95</f>
        <v>0</v>
      </c>
      <c r="J95" s="146">
        <f>H95+I95</f>
        <v>0</v>
      </c>
      <c r="K95" s="12"/>
      <c r="L95" s="57"/>
      <c r="M95" s="10"/>
      <c r="N95" s="251"/>
      <c r="P95" s="243"/>
      <c r="Q95" s="243"/>
      <c r="R95" s="243"/>
    </row>
    <row r="96" spans="1:18" ht="16.5" customHeight="1">
      <c r="A96" s="147" t="s">
        <v>297</v>
      </c>
      <c r="B96" s="161" t="s">
        <v>424</v>
      </c>
      <c r="C96" s="156" t="s">
        <v>2</v>
      </c>
      <c r="D96" s="230">
        <v>21</v>
      </c>
      <c r="E96" s="261">
        <v>0</v>
      </c>
      <c r="F96" s="261">
        <v>0</v>
      </c>
      <c r="G96" s="144">
        <f t="shared" si="15"/>
        <v>0</v>
      </c>
      <c r="H96" s="144">
        <f t="shared" si="16"/>
        <v>0</v>
      </c>
      <c r="I96" s="144">
        <f t="shared" si="17"/>
        <v>0</v>
      </c>
      <c r="J96" s="146">
        <f t="shared" si="18"/>
        <v>0</v>
      </c>
      <c r="K96" s="12"/>
      <c r="L96" s="57"/>
      <c r="M96" s="10"/>
      <c r="N96" s="251"/>
      <c r="P96" s="243"/>
      <c r="Q96" s="243"/>
      <c r="R96" s="243"/>
    </row>
    <row r="97" spans="1:18" ht="22.5" customHeight="1">
      <c r="A97" s="156" t="s">
        <v>3</v>
      </c>
      <c r="B97" s="161" t="s">
        <v>246</v>
      </c>
      <c r="C97" s="156" t="s">
        <v>2</v>
      </c>
      <c r="D97" s="230">
        <v>15</v>
      </c>
      <c r="E97" s="261">
        <v>0</v>
      </c>
      <c r="F97" s="261">
        <v>0</v>
      </c>
      <c r="G97" s="144">
        <f t="shared" si="15"/>
        <v>0</v>
      </c>
      <c r="H97" s="144">
        <f t="shared" si="16"/>
        <v>0</v>
      </c>
      <c r="I97" s="144">
        <f t="shared" si="17"/>
        <v>0</v>
      </c>
      <c r="J97" s="146">
        <f t="shared" si="18"/>
        <v>0</v>
      </c>
      <c r="K97" s="12"/>
      <c r="L97" s="57"/>
      <c r="M97" s="10"/>
      <c r="N97" s="251"/>
      <c r="P97" s="243"/>
      <c r="Q97" s="243"/>
      <c r="R97" s="243"/>
    </row>
    <row r="98" spans="1:18" ht="18" customHeight="1">
      <c r="A98" s="156" t="s">
        <v>8</v>
      </c>
      <c r="B98" s="161" t="s">
        <v>9</v>
      </c>
      <c r="C98" s="156" t="s">
        <v>2</v>
      </c>
      <c r="D98" s="231">
        <v>960</v>
      </c>
      <c r="E98" s="261">
        <v>0</v>
      </c>
      <c r="F98" s="261">
        <v>0</v>
      </c>
      <c r="G98" s="144">
        <f t="shared" si="15"/>
        <v>0</v>
      </c>
      <c r="H98" s="144">
        <f t="shared" si="16"/>
        <v>0</v>
      </c>
      <c r="I98" s="144">
        <f t="shared" si="17"/>
        <v>0</v>
      </c>
      <c r="J98" s="146">
        <f t="shared" si="18"/>
        <v>0</v>
      </c>
      <c r="K98" s="12"/>
      <c r="L98" s="57"/>
      <c r="M98" s="10"/>
      <c r="N98" s="251"/>
      <c r="P98" s="243"/>
      <c r="Q98" s="243"/>
      <c r="R98" s="243"/>
    </row>
    <row r="99" spans="1:18" ht="18" customHeight="1">
      <c r="A99" s="156" t="s">
        <v>10</v>
      </c>
      <c r="B99" s="161" t="s">
        <v>11</v>
      </c>
      <c r="C99" s="156" t="s">
        <v>2</v>
      </c>
      <c r="D99" s="231">
        <v>168</v>
      </c>
      <c r="E99" s="261">
        <v>0</v>
      </c>
      <c r="F99" s="261">
        <v>0</v>
      </c>
      <c r="G99" s="144">
        <f t="shared" si="15"/>
        <v>0</v>
      </c>
      <c r="H99" s="144">
        <f t="shared" si="16"/>
        <v>0</v>
      </c>
      <c r="I99" s="144">
        <f t="shared" si="17"/>
        <v>0</v>
      </c>
      <c r="J99" s="146">
        <f t="shared" si="18"/>
        <v>0</v>
      </c>
      <c r="K99" s="12"/>
      <c r="L99" s="57"/>
      <c r="M99" s="10"/>
      <c r="N99" s="251"/>
      <c r="P99" s="243"/>
      <c r="Q99" s="243"/>
      <c r="R99" s="243"/>
    </row>
    <row r="100" spans="1:18" ht="18" customHeight="1">
      <c r="A100" s="156" t="s">
        <v>386</v>
      </c>
      <c r="B100" s="161" t="s">
        <v>219</v>
      </c>
      <c r="C100" s="156" t="s">
        <v>2</v>
      </c>
      <c r="D100" s="230">
        <v>430</v>
      </c>
      <c r="E100" s="261">
        <v>0</v>
      </c>
      <c r="F100" s="261">
        <v>0</v>
      </c>
      <c r="G100" s="144">
        <f t="shared" si="15"/>
        <v>0</v>
      </c>
      <c r="H100" s="144">
        <f t="shared" si="16"/>
        <v>0</v>
      </c>
      <c r="I100" s="144">
        <f t="shared" si="17"/>
        <v>0</v>
      </c>
      <c r="J100" s="146">
        <f t="shared" si="18"/>
        <v>0</v>
      </c>
      <c r="K100" s="12"/>
      <c r="L100" s="57"/>
      <c r="M100" s="10"/>
      <c r="N100" s="251"/>
      <c r="P100" s="243"/>
      <c r="Q100" s="243"/>
      <c r="R100" s="243"/>
    </row>
    <row r="101" spans="1:18" ht="18" customHeight="1">
      <c r="A101" s="156" t="s">
        <v>387</v>
      </c>
      <c r="B101" s="161" t="s">
        <v>220</v>
      </c>
      <c r="C101" s="156" t="s">
        <v>2</v>
      </c>
      <c r="D101" s="230">
        <v>346.6</v>
      </c>
      <c r="E101" s="261">
        <v>0</v>
      </c>
      <c r="F101" s="261">
        <v>0</v>
      </c>
      <c r="G101" s="144">
        <f t="shared" si="15"/>
        <v>0</v>
      </c>
      <c r="H101" s="144">
        <f t="shared" si="16"/>
        <v>0</v>
      </c>
      <c r="I101" s="144">
        <f t="shared" si="17"/>
        <v>0</v>
      </c>
      <c r="J101" s="146">
        <f t="shared" si="18"/>
        <v>0</v>
      </c>
      <c r="K101" s="12"/>
      <c r="L101" s="57"/>
      <c r="M101" s="10"/>
      <c r="N101" s="251"/>
      <c r="O101" s="181"/>
      <c r="P101" s="243"/>
      <c r="Q101" s="243"/>
      <c r="R101" s="243"/>
    </row>
    <row r="102" spans="1:18" ht="18" customHeight="1">
      <c r="A102" s="156" t="s">
        <v>4</v>
      </c>
      <c r="B102" s="161" t="s">
        <v>5</v>
      </c>
      <c r="C102" s="156" t="s">
        <v>1</v>
      </c>
      <c r="D102" s="227">
        <v>6</v>
      </c>
      <c r="E102" s="261">
        <v>0</v>
      </c>
      <c r="F102" s="261">
        <v>0</v>
      </c>
      <c r="G102" s="144">
        <f t="shared" si="15"/>
        <v>0</v>
      </c>
      <c r="H102" s="144">
        <f t="shared" si="16"/>
        <v>0</v>
      </c>
      <c r="I102" s="144">
        <f t="shared" si="17"/>
        <v>0</v>
      </c>
      <c r="J102" s="146">
        <f t="shared" si="18"/>
        <v>0</v>
      </c>
      <c r="K102" s="12"/>
      <c r="L102" s="57"/>
      <c r="M102" s="10"/>
      <c r="N102" s="251"/>
      <c r="P102" s="243"/>
      <c r="Q102" s="243"/>
      <c r="R102" s="243"/>
    </row>
    <row r="103" spans="1:18" ht="18" customHeight="1">
      <c r="A103" s="156" t="s">
        <v>6</v>
      </c>
      <c r="B103" s="161" t="s">
        <v>7</v>
      </c>
      <c r="C103" s="156" t="s">
        <v>1</v>
      </c>
      <c r="D103" s="227">
        <v>8</v>
      </c>
      <c r="E103" s="261">
        <v>0</v>
      </c>
      <c r="F103" s="261">
        <v>0</v>
      </c>
      <c r="G103" s="144">
        <f t="shared" si="15"/>
        <v>0</v>
      </c>
      <c r="H103" s="144">
        <f t="shared" si="16"/>
        <v>0</v>
      </c>
      <c r="I103" s="144">
        <f t="shared" si="17"/>
        <v>0</v>
      </c>
      <c r="J103" s="146">
        <f t="shared" si="18"/>
        <v>0</v>
      </c>
      <c r="K103" s="12"/>
      <c r="L103" s="57"/>
      <c r="M103" s="10"/>
      <c r="N103" s="251"/>
      <c r="P103" s="243"/>
      <c r="Q103" s="243"/>
      <c r="R103" s="243"/>
    </row>
    <row r="104" spans="1:18" ht="18" customHeight="1">
      <c r="A104" s="156" t="s">
        <v>12</v>
      </c>
      <c r="B104" s="161" t="s">
        <v>247</v>
      </c>
      <c r="C104" s="156" t="s">
        <v>1</v>
      </c>
      <c r="D104" s="230">
        <v>2</v>
      </c>
      <c r="E104" s="261">
        <v>0</v>
      </c>
      <c r="F104" s="261">
        <v>0</v>
      </c>
      <c r="G104" s="144">
        <f t="shared" si="15"/>
        <v>0</v>
      </c>
      <c r="H104" s="144">
        <f t="shared" si="16"/>
        <v>0</v>
      </c>
      <c r="I104" s="144">
        <f t="shared" si="17"/>
        <v>0</v>
      </c>
      <c r="J104" s="146">
        <f t="shared" si="18"/>
        <v>0</v>
      </c>
      <c r="K104" s="12"/>
      <c r="L104" s="57"/>
      <c r="M104" s="10"/>
      <c r="N104" s="251"/>
      <c r="P104" s="243"/>
      <c r="Q104" s="243"/>
      <c r="R104" s="243"/>
    </row>
    <row r="105" spans="1:18" ht="18" customHeight="1">
      <c r="A105" s="156" t="s">
        <v>13</v>
      </c>
      <c r="B105" s="161" t="s">
        <v>248</v>
      </c>
      <c r="C105" s="156" t="s">
        <v>1</v>
      </c>
      <c r="D105" s="230">
        <v>12</v>
      </c>
      <c r="E105" s="261">
        <v>0</v>
      </c>
      <c r="F105" s="261">
        <v>0</v>
      </c>
      <c r="G105" s="144">
        <f t="shared" si="15"/>
        <v>0</v>
      </c>
      <c r="H105" s="144">
        <f t="shared" si="16"/>
        <v>0</v>
      </c>
      <c r="I105" s="144">
        <f t="shared" si="17"/>
        <v>0</v>
      </c>
      <c r="J105" s="146">
        <f t="shared" si="18"/>
        <v>0</v>
      </c>
      <c r="K105" s="12"/>
      <c r="L105" s="57"/>
      <c r="M105" s="10"/>
      <c r="N105" s="251"/>
      <c r="P105" s="243"/>
      <c r="Q105" s="243"/>
      <c r="R105" s="243"/>
    </row>
    <row r="106" spans="1:18" ht="18" customHeight="1">
      <c r="A106" s="156" t="s">
        <v>14</v>
      </c>
      <c r="B106" s="161" t="s">
        <v>221</v>
      </c>
      <c r="C106" s="156" t="s">
        <v>1</v>
      </c>
      <c r="D106" s="230">
        <v>9</v>
      </c>
      <c r="E106" s="261">
        <v>0</v>
      </c>
      <c r="F106" s="261">
        <v>0</v>
      </c>
      <c r="G106" s="144">
        <f t="shared" si="15"/>
        <v>0</v>
      </c>
      <c r="H106" s="144">
        <f t="shared" si="16"/>
        <v>0</v>
      </c>
      <c r="I106" s="144">
        <f t="shared" si="17"/>
        <v>0</v>
      </c>
      <c r="J106" s="146">
        <f t="shared" si="18"/>
        <v>0</v>
      </c>
      <c r="K106" s="12"/>
      <c r="L106" s="57"/>
      <c r="M106" s="10"/>
      <c r="N106" s="251"/>
      <c r="P106" s="243"/>
      <c r="Q106" s="243"/>
      <c r="R106" s="243"/>
    </row>
    <row r="107" spans="1:18" ht="18" customHeight="1">
      <c r="A107" s="147" t="s">
        <v>328</v>
      </c>
      <c r="B107" s="161" t="s">
        <v>222</v>
      </c>
      <c r="C107" s="156" t="s">
        <v>1</v>
      </c>
      <c r="D107" s="230">
        <v>10</v>
      </c>
      <c r="E107" s="261">
        <v>0</v>
      </c>
      <c r="F107" s="261">
        <v>0</v>
      </c>
      <c r="G107" s="144">
        <f t="shared" si="15"/>
        <v>0</v>
      </c>
      <c r="H107" s="144">
        <f t="shared" si="16"/>
        <v>0</v>
      </c>
      <c r="I107" s="144">
        <f t="shared" si="17"/>
        <v>0</v>
      </c>
      <c r="J107" s="146">
        <f t="shared" si="18"/>
        <v>0</v>
      </c>
      <c r="K107" s="12"/>
      <c r="L107" s="57"/>
      <c r="M107" s="10"/>
      <c r="N107" s="251"/>
      <c r="P107" s="243"/>
      <c r="Q107" s="243"/>
      <c r="R107" s="243"/>
    </row>
    <row r="108" spans="1:18" ht="18" customHeight="1">
      <c r="A108" s="156" t="s">
        <v>388</v>
      </c>
      <c r="B108" s="161" t="s">
        <v>223</v>
      </c>
      <c r="C108" s="156" t="s">
        <v>1</v>
      </c>
      <c r="D108" s="230">
        <v>18</v>
      </c>
      <c r="E108" s="261">
        <v>0</v>
      </c>
      <c r="F108" s="261">
        <v>0</v>
      </c>
      <c r="G108" s="144">
        <f t="shared" si="15"/>
        <v>0</v>
      </c>
      <c r="H108" s="144">
        <f t="shared" si="16"/>
        <v>0</v>
      </c>
      <c r="I108" s="144">
        <f t="shared" si="17"/>
        <v>0</v>
      </c>
      <c r="J108" s="146">
        <f t="shared" si="18"/>
        <v>0</v>
      </c>
      <c r="K108" s="12"/>
      <c r="L108" s="57"/>
      <c r="M108" s="10"/>
      <c r="N108" s="251"/>
      <c r="P108" s="243"/>
      <c r="Q108" s="243"/>
      <c r="R108" s="243"/>
    </row>
    <row r="109" spans="1:18" ht="18" customHeight="1">
      <c r="A109" s="156" t="s">
        <v>389</v>
      </c>
      <c r="B109" s="161" t="s">
        <v>224</v>
      </c>
      <c r="C109" s="156" t="s">
        <v>1</v>
      </c>
      <c r="D109" s="230">
        <v>60</v>
      </c>
      <c r="E109" s="261">
        <v>0</v>
      </c>
      <c r="F109" s="261">
        <v>0</v>
      </c>
      <c r="G109" s="144">
        <f t="shared" si="15"/>
        <v>0</v>
      </c>
      <c r="H109" s="144">
        <f t="shared" si="16"/>
        <v>0</v>
      </c>
      <c r="I109" s="144">
        <f t="shared" si="17"/>
        <v>0</v>
      </c>
      <c r="J109" s="146">
        <f t="shared" si="18"/>
        <v>0</v>
      </c>
      <c r="K109" s="12"/>
      <c r="L109" s="57"/>
      <c r="M109" s="10"/>
      <c r="N109" s="251"/>
      <c r="P109" s="243"/>
      <c r="Q109" s="243"/>
      <c r="R109" s="243"/>
    </row>
    <row r="110" spans="1:18" ht="18" customHeight="1">
      <c r="A110" s="156" t="s">
        <v>390</v>
      </c>
      <c r="B110" s="161" t="s">
        <v>249</v>
      </c>
      <c r="C110" s="156" t="s">
        <v>1</v>
      </c>
      <c r="D110" s="230">
        <v>20</v>
      </c>
      <c r="E110" s="260">
        <v>0</v>
      </c>
      <c r="F110" s="260">
        <v>0</v>
      </c>
      <c r="G110" s="144">
        <f t="shared" si="15"/>
        <v>0</v>
      </c>
      <c r="H110" s="144">
        <f t="shared" si="16"/>
        <v>0</v>
      </c>
      <c r="I110" s="144">
        <f t="shared" si="17"/>
        <v>0</v>
      </c>
      <c r="J110" s="146">
        <f t="shared" si="18"/>
        <v>0</v>
      </c>
      <c r="K110" s="12"/>
      <c r="L110" s="57"/>
      <c r="M110" s="10"/>
      <c r="N110" s="251"/>
      <c r="P110" s="243"/>
      <c r="Q110" s="243"/>
      <c r="R110" s="243"/>
    </row>
    <row r="111" spans="1:18" ht="18" customHeight="1">
      <c r="A111" s="156" t="s">
        <v>391</v>
      </c>
      <c r="B111" s="161" t="s">
        <v>250</v>
      </c>
      <c r="C111" s="156" t="s">
        <v>1</v>
      </c>
      <c r="D111" s="230">
        <v>18</v>
      </c>
      <c r="E111" s="260">
        <v>0</v>
      </c>
      <c r="F111" s="260">
        <v>0</v>
      </c>
      <c r="G111" s="144">
        <f t="shared" si="15"/>
        <v>0</v>
      </c>
      <c r="H111" s="144">
        <f t="shared" si="16"/>
        <v>0</v>
      </c>
      <c r="I111" s="144">
        <f t="shared" si="17"/>
        <v>0</v>
      </c>
      <c r="J111" s="146">
        <f t="shared" si="18"/>
        <v>0</v>
      </c>
      <c r="K111" s="12"/>
      <c r="L111" s="57"/>
      <c r="M111" s="10"/>
      <c r="N111" s="251"/>
      <c r="P111" s="243"/>
      <c r="Q111" s="243"/>
      <c r="R111" s="243"/>
    </row>
    <row r="112" spans="1:18" ht="18" customHeight="1" thickBot="1">
      <c r="A112" s="159" t="s">
        <v>392</v>
      </c>
      <c r="B112" s="162" t="s">
        <v>130</v>
      </c>
      <c r="C112" s="159" t="s">
        <v>1</v>
      </c>
      <c r="D112" s="232">
        <v>1</v>
      </c>
      <c r="E112" s="262">
        <v>0</v>
      </c>
      <c r="F112" s="262">
        <v>0</v>
      </c>
      <c r="G112" s="138">
        <f t="shared" si="15"/>
        <v>0</v>
      </c>
      <c r="H112" s="138">
        <f t="shared" si="16"/>
        <v>0</v>
      </c>
      <c r="I112" s="138">
        <f t="shared" si="17"/>
        <v>0</v>
      </c>
      <c r="J112" s="137">
        <f t="shared" si="18"/>
        <v>0</v>
      </c>
      <c r="K112" s="12"/>
      <c r="L112" s="57"/>
      <c r="M112" s="10"/>
      <c r="N112" s="251"/>
      <c r="P112" s="243"/>
      <c r="Q112" s="243"/>
      <c r="R112" s="243"/>
    </row>
    <row r="113" spans="1:18" ht="18" customHeight="1" thickBot="1">
      <c r="A113" s="42">
        <v>7</v>
      </c>
      <c r="B113" s="41" t="s">
        <v>234</v>
      </c>
      <c r="C113" s="38"/>
      <c r="D113" s="233"/>
      <c r="E113" s="43"/>
      <c r="F113" s="43"/>
      <c r="G113" s="44"/>
      <c r="H113" s="44"/>
      <c r="I113" s="44"/>
      <c r="J113" s="46">
        <f>SUM(J114:J122)</f>
        <v>0</v>
      </c>
      <c r="K113" s="52">
        <f>J113*1.25</f>
        <v>0</v>
      </c>
      <c r="L113" s="250"/>
      <c r="M113" s="10"/>
      <c r="N113" s="252"/>
      <c r="P113" s="243"/>
      <c r="Q113" s="243"/>
      <c r="R113" s="243"/>
    </row>
    <row r="114" spans="1:18" ht="20.25" customHeight="1">
      <c r="A114" s="172"/>
      <c r="B114" s="210" t="s">
        <v>452</v>
      </c>
      <c r="C114" s="172"/>
      <c r="D114" s="223"/>
      <c r="E114" s="180"/>
      <c r="F114" s="180"/>
      <c r="G114" s="180"/>
      <c r="H114" s="133"/>
      <c r="I114" s="133"/>
      <c r="J114" s="134"/>
      <c r="K114" s="57"/>
      <c r="L114" s="57"/>
      <c r="M114" s="10"/>
      <c r="N114" s="251"/>
      <c r="P114" s="243"/>
      <c r="Q114" s="243"/>
      <c r="R114" s="243"/>
    </row>
    <row r="115" spans="1:18" ht="16.5" customHeight="1">
      <c r="A115" s="147" t="s">
        <v>237</v>
      </c>
      <c r="B115" s="151" t="s">
        <v>238</v>
      </c>
      <c r="C115" s="147" t="s">
        <v>0</v>
      </c>
      <c r="D115" s="227">
        <v>28.17</v>
      </c>
      <c r="E115" s="261">
        <v>0</v>
      </c>
      <c r="F115" s="261">
        <v>0</v>
      </c>
      <c r="G115" s="144">
        <f>E115+F115</f>
        <v>0</v>
      </c>
      <c r="H115" s="144">
        <f>E115*D115</f>
        <v>0</v>
      </c>
      <c r="I115" s="144">
        <f>F115*D115</f>
        <v>0</v>
      </c>
      <c r="J115" s="146">
        <f>H115+I115</f>
        <v>0</v>
      </c>
      <c r="K115" s="12"/>
      <c r="L115" s="57"/>
      <c r="M115" s="10"/>
      <c r="N115" s="251"/>
      <c r="P115" s="243"/>
      <c r="Q115" s="243"/>
      <c r="R115" s="243"/>
    </row>
    <row r="116" spans="1:18" ht="22.5" customHeight="1">
      <c r="A116" s="147" t="s">
        <v>239</v>
      </c>
      <c r="B116" s="151" t="s">
        <v>240</v>
      </c>
      <c r="C116" s="147" t="s">
        <v>0</v>
      </c>
      <c r="D116" s="227">
        <v>28.17</v>
      </c>
      <c r="E116" s="261">
        <v>0</v>
      </c>
      <c r="F116" s="261">
        <v>0</v>
      </c>
      <c r="G116" s="144">
        <f>E116+F116</f>
        <v>0</v>
      </c>
      <c r="H116" s="144">
        <f>E116*D116</f>
        <v>0</v>
      </c>
      <c r="I116" s="144">
        <f>F116*D116</f>
        <v>0</v>
      </c>
      <c r="J116" s="146">
        <f>H116+I116</f>
        <v>0</v>
      </c>
      <c r="K116" s="12"/>
      <c r="L116" s="57"/>
      <c r="M116" s="10"/>
      <c r="N116" s="251"/>
      <c r="P116" s="243"/>
      <c r="Q116" s="243"/>
      <c r="R116" s="243"/>
    </row>
    <row r="117" spans="1:18" ht="18" customHeight="1">
      <c r="A117" s="147" t="s">
        <v>235</v>
      </c>
      <c r="B117" s="151" t="s">
        <v>236</v>
      </c>
      <c r="C117" s="147" t="s">
        <v>0</v>
      </c>
      <c r="D117" s="227">
        <v>12</v>
      </c>
      <c r="E117" s="261">
        <v>0</v>
      </c>
      <c r="F117" s="261">
        <v>0</v>
      </c>
      <c r="G117" s="144">
        <f>E117+F117</f>
        <v>0</v>
      </c>
      <c r="H117" s="144">
        <f>E117*D117</f>
        <v>0</v>
      </c>
      <c r="I117" s="144">
        <f>F117*D117</f>
        <v>0</v>
      </c>
      <c r="J117" s="146">
        <f>H117+I117</f>
        <v>0</v>
      </c>
      <c r="K117" s="12"/>
      <c r="L117" s="57"/>
      <c r="M117" s="10"/>
      <c r="N117" s="251"/>
      <c r="P117" s="243"/>
      <c r="Q117" s="243"/>
      <c r="R117" s="243"/>
    </row>
    <row r="118" spans="1:18" ht="20.25" customHeight="1">
      <c r="A118" s="147"/>
      <c r="B118" s="211" t="s">
        <v>451</v>
      </c>
      <c r="C118" s="147"/>
      <c r="D118" s="227"/>
      <c r="E118" s="276"/>
      <c r="F118" s="276"/>
      <c r="G118" s="179"/>
      <c r="H118" s="144"/>
      <c r="I118" s="144"/>
      <c r="J118" s="146"/>
      <c r="K118" s="57"/>
      <c r="L118" s="57"/>
      <c r="M118" s="10"/>
      <c r="N118" s="251"/>
      <c r="P118" s="243"/>
      <c r="Q118" s="243"/>
      <c r="R118" s="243"/>
    </row>
    <row r="119" spans="1:18" ht="22.5" customHeight="1">
      <c r="A119" s="147" t="s">
        <v>239</v>
      </c>
      <c r="B119" s="151" t="s">
        <v>240</v>
      </c>
      <c r="C119" s="147" t="s">
        <v>0</v>
      </c>
      <c r="D119" s="227">
        <v>33.5</v>
      </c>
      <c r="E119" s="261">
        <v>0</v>
      </c>
      <c r="F119" s="261">
        <v>0</v>
      </c>
      <c r="G119" s="144">
        <f>E119+F119</f>
        <v>0</v>
      </c>
      <c r="H119" s="144">
        <f>E119*D119</f>
        <v>0</v>
      </c>
      <c r="I119" s="144">
        <f>F119*D119</f>
        <v>0</v>
      </c>
      <c r="J119" s="146">
        <f>H119+I119</f>
        <v>0</v>
      </c>
      <c r="K119" s="12"/>
      <c r="L119" s="57"/>
      <c r="M119" s="10"/>
      <c r="N119" s="251"/>
      <c r="P119" s="243"/>
      <c r="Q119" s="243"/>
      <c r="R119" s="243"/>
    </row>
    <row r="120" spans="1:18" ht="20.25" customHeight="1">
      <c r="A120" s="147" t="s">
        <v>186</v>
      </c>
      <c r="B120" s="151" t="s">
        <v>185</v>
      </c>
      <c r="C120" s="147" t="s">
        <v>0</v>
      </c>
      <c r="D120" s="227">
        <v>33.5</v>
      </c>
      <c r="E120" s="261">
        <v>0</v>
      </c>
      <c r="F120" s="261">
        <v>0</v>
      </c>
      <c r="G120" s="179">
        <v>25.42</v>
      </c>
      <c r="H120" s="144">
        <f>E120*D120</f>
        <v>0</v>
      </c>
      <c r="I120" s="144">
        <f>F120*D120</f>
        <v>0</v>
      </c>
      <c r="J120" s="146">
        <f>H120+I120</f>
        <v>0</v>
      </c>
      <c r="K120" s="57"/>
      <c r="L120" s="57"/>
      <c r="M120" s="10"/>
      <c r="N120" s="251"/>
      <c r="P120" s="243"/>
      <c r="Q120" s="243"/>
      <c r="R120" s="243"/>
    </row>
    <row r="121" spans="1:18" ht="22.5">
      <c r="A121" s="147" t="s">
        <v>188</v>
      </c>
      <c r="B121" s="148" t="s">
        <v>187</v>
      </c>
      <c r="C121" s="140" t="s">
        <v>0</v>
      </c>
      <c r="D121" s="227">
        <v>33.5</v>
      </c>
      <c r="E121" s="261">
        <v>0</v>
      </c>
      <c r="F121" s="261">
        <v>0</v>
      </c>
      <c r="G121" s="144">
        <f>E121+F121</f>
        <v>0</v>
      </c>
      <c r="H121" s="144">
        <f>E121*D121</f>
        <v>0</v>
      </c>
      <c r="I121" s="144">
        <f>F121*D121</f>
        <v>0</v>
      </c>
      <c r="J121" s="146">
        <f>H121+I121</f>
        <v>0</v>
      </c>
      <c r="K121" s="12"/>
      <c r="L121" s="57"/>
      <c r="M121" s="10"/>
      <c r="N121" s="251"/>
      <c r="P121" s="243"/>
      <c r="Q121" s="243"/>
      <c r="R121" s="243"/>
    </row>
    <row r="122" spans="1:18" ht="18" customHeight="1" thickBot="1">
      <c r="A122" s="173" t="s">
        <v>235</v>
      </c>
      <c r="B122" s="193" t="s">
        <v>236</v>
      </c>
      <c r="C122" s="173" t="s">
        <v>0</v>
      </c>
      <c r="D122" s="216">
        <v>73.3</v>
      </c>
      <c r="E122" s="257">
        <v>0</v>
      </c>
      <c r="F122" s="257">
        <v>0</v>
      </c>
      <c r="G122" s="138">
        <f>E122+F122</f>
        <v>0</v>
      </c>
      <c r="H122" s="138">
        <f>E122*D122</f>
        <v>0</v>
      </c>
      <c r="I122" s="138">
        <f>F122*D122</f>
        <v>0</v>
      </c>
      <c r="J122" s="137">
        <f>H122+I122</f>
        <v>0</v>
      </c>
      <c r="K122" s="12"/>
      <c r="L122" s="57"/>
      <c r="M122" s="10"/>
      <c r="N122" s="251"/>
      <c r="P122" s="243"/>
      <c r="Q122" s="243"/>
      <c r="R122" s="243"/>
    </row>
    <row r="123" spans="1:18" ht="15" customHeight="1" thickBot="1">
      <c r="A123" s="42">
        <v>8</v>
      </c>
      <c r="B123" s="41" t="s">
        <v>15</v>
      </c>
      <c r="C123" s="38"/>
      <c r="D123" s="233"/>
      <c r="E123" s="43"/>
      <c r="F123" s="43"/>
      <c r="G123" s="44"/>
      <c r="H123" s="44"/>
      <c r="I123" s="44"/>
      <c r="J123" s="46">
        <f>SUM(J124:J128)</f>
        <v>0</v>
      </c>
      <c r="K123" s="52">
        <f>J123*1.25</f>
        <v>0</v>
      </c>
      <c r="L123" s="250"/>
      <c r="M123" s="10"/>
      <c r="N123" s="252"/>
      <c r="P123" s="243"/>
      <c r="Q123" s="243"/>
      <c r="R123" s="243"/>
    </row>
    <row r="124" spans="1:18" ht="25.5" customHeight="1">
      <c r="A124" s="153" t="s">
        <v>318</v>
      </c>
      <c r="B124" s="166" t="s">
        <v>425</v>
      </c>
      <c r="C124" s="143" t="s">
        <v>1</v>
      </c>
      <c r="D124" s="224">
        <v>10</v>
      </c>
      <c r="E124" s="267">
        <v>0</v>
      </c>
      <c r="F124" s="268">
        <v>0</v>
      </c>
      <c r="G124" s="144">
        <f>E124+F124</f>
        <v>0</v>
      </c>
      <c r="H124" s="144">
        <f>E124*D124</f>
        <v>0</v>
      </c>
      <c r="I124" s="144">
        <f>F124*D124</f>
        <v>0</v>
      </c>
      <c r="J124" s="146">
        <f>H124+I124</f>
        <v>0</v>
      </c>
      <c r="K124" s="11"/>
      <c r="L124" s="60"/>
      <c r="M124" s="10"/>
      <c r="N124" s="251"/>
      <c r="P124" s="243"/>
      <c r="Q124" s="243"/>
      <c r="R124" s="243"/>
    </row>
    <row r="125" spans="1:18" ht="25.5" customHeight="1">
      <c r="A125" s="153" t="s">
        <v>321</v>
      </c>
      <c r="B125" s="166" t="s">
        <v>426</v>
      </c>
      <c r="C125" s="143" t="s">
        <v>1</v>
      </c>
      <c r="D125" s="224">
        <v>4</v>
      </c>
      <c r="E125" s="267">
        <v>0</v>
      </c>
      <c r="F125" s="268">
        <v>0</v>
      </c>
      <c r="G125" s="144">
        <f>E125+F125</f>
        <v>0</v>
      </c>
      <c r="H125" s="144">
        <f>E125*D125</f>
        <v>0</v>
      </c>
      <c r="I125" s="144">
        <f>F125*D125</f>
        <v>0</v>
      </c>
      <c r="J125" s="146">
        <f>H125+I125</f>
        <v>0</v>
      </c>
      <c r="K125" s="11"/>
      <c r="L125" s="60"/>
      <c r="M125" s="10"/>
      <c r="N125" s="251"/>
      <c r="P125" s="243"/>
      <c r="Q125" s="243"/>
      <c r="R125" s="243"/>
    </row>
    <row r="126" spans="1:18" ht="17.25" customHeight="1">
      <c r="A126" s="153" t="s">
        <v>324</v>
      </c>
      <c r="B126" s="166" t="s">
        <v>427</v>
      </c>
      <c r="C126" s="143" t="s">
        <v>1</v>
      </c>
      <c r="D126" s="224">
        <v>34</v>
      </c>
      <c r="E126" s="267">
        <v>0</v>
      </c>
      <c r="F126" s="268">
        <v>0</v>
      </c>
      <c r="G126" s="144">
        <f>E126+F126</f>
        <v>0</v>
      </c>
      <c r="H126" s="144">
        <f>E126*D126</f>
        <v>0</v>
      </c>
      <c r="I126" s="144">
        <f>F126*D126</f>
        <v>0</v>
      </c>
      <c r="J126" s="146">
        <f>H126+I126</f>
        <v>0</v>
      </c>
      <c r="K126" s="11"/>
      <c r="L126" s="60"/>
      <c r="M126" s="10"/>
      <c r="N126" s="251"/>
      <c r="P126" s="243"/>
      <c r="Q126" s="243"/>
      <c r="R126" s="243"/>
    </row>
    <row r="127" spans="1:18" ht="17.25" customHeight="1">
      <c r="A127" s="153" t="s">
        <v>393</v>
      </c>
      <c r="B127" s="166" t="s">
        <v>428</v>
      </c>
      <c r="C127" s="143" t="s">
        <v>1</v>
      </c>
      <c r="D127" s="224">
        <v>5</v>
      </c>
      <c r="E127" s="267">
        <v>0</v>
      </c>
      <c r="F127" s="268">
        <v>0</v>
      </c>
      <c r="G127" s="144">
        <f>E127+F127</f>
        <v>0</v>
      </c>
      <c r="H127" s="144">
        <f>E127*D127</f>
        <v>0</v>
      </c>
      <c r="I127" s="144">
        <f>F127*D127</f>
        <v>0</v>
      </c>
      <c r="J127" s="146">
        <f>H127+I127</f>
        <v>0</v>
      </c>
      <c r="K127" s="11"/>
      <c r="L127" s="60"/>
      <c r="M127" s="10"/>
      <c r="N127" s="251"/>
      <c r="P127" s="243"/>
      <c r="Q127" s="243"/>
      <c r="R127" s="243"/>
    </row>
    <row r="128" spans="1:18" ht="29.25" customHeight="1" thickBot="1">
      <c r="A128" s="153" t="s">
        <v>394</v>
      </c>
      <c r="B128" s="154" t="s">
        <v>131</v>
      </c>
      <c r="C128" s="143" t="s">
        <v>1</v>
      </c>
      <c r="D128" s="224">
        <v>11</v>
      </c>
      <c r="E128" s="265">
        <v>0</v>
      </c>
      <c r="F128" s="268">
        <v>0</v>
      </c>
      <c r="G128" s="144">
        <f>E128+F128</f>
        <v>0</v>
      </c>
      <c r="H128" s="144">
        <f>E128*D128</f>
        <v>0</v>
      </c>
      <c r="I128" s="144">
        <f>F128*D128</f>
        <v>0</v>
      </c>
      <c r="J128" s="146">
        <f>H128+I128</f>
        <v>0</v>
      </c>
      <c r="K128" s="11"/>
      <c r="L128" s="60"/>
      <c r="M128" s="10"/>
      <c r="N128" s="251"/>
      <c r="P128" s="243"/>
      <c r="Q128" s="243"/>
      <c r="R128" s="243"/>
    </row>
    <row r="129" spans="1:18" ht="15" customHeight="1" thickBot="1">
      <c r="A129" s="40">
        <v>9</v>
      </c>
      <c r="B129" s="31" t="s">
        <v>106</v>
      </c>
      <c r="C129" s="45"/>
      <c r="D129" s="234"/>
      <c r="E129" s="46"/>
      <c r="F129" s="46"/>
      <c r="G129" s="44"/>
      <c r="H129" s="44"/>
      <c r="I129" s="44"/>
      <c r="J129" s="46">
        <f>SUM(J130:J133)</f>
        <v>0</v>
      </c>
      <c r="K129" s="52">
        <f>J129*1.25</f>
        <v>0</v>
      </c>
      <c r="L129" s="250"/>
      <c r="M129" s="10"/>
      <c r="N129" s="252"/>
      <c r="P129" s="243"/>
      <c r="Q129" s="243"/>
      <c r="R129" s="243"/>
    </row>
    <row r="130" spans="1:18" ht="15.75" customHeight="1">
      <c r="A130" s="150" t="s">
        <v>135</v>
      </c>
      <c r="B130" s="160" t="s">
        <v>429</v>
      </c>
      <c r="C130" s="150" t="s">
        <v>78</v>
      </c>
      <c r="D130" s="223">
        <v>2</v>
      </c>
      <c r="E130" s="266">
        <v>0</v>
      </c>
      <c r="F130" s="266">
        <v>0</v>
      </c>
      <c r="G130" s="133">
        <f>E130+F130</f>
        <v>0</v>
      </c>
      <c r="H130" s="133">
        <f>E130*D130</f>
        <v>0</v>
      </c>
      <c r="I130" s="133">
        <f>F130*D130</f>
        <v>0</v>
      </c>
      <c r="J130" s="134">
        <f>H130+I130</f>
        <v>0</v>
      </c>
      <c r="K130" s="12"/>
      <c r="L130" s="57"/>
      <c r="M130" s="10"/>
      <c r="N130" s="251"/>
      <c r="P130" s="243"/>
      <c r="Q130" s="243"/>
      <c r="R130" s="243"/>
    </row>
    <row r="131" spans="1:18" ht="15.75" customHeight="1">
      <c r="A131" s="147" t="s">
        <v>319</v>
      </c>
      <c r="B131" s="196" t="s">
        <v>320</v>
      </c>
      <c r="C131" s="156" t="s">
        <v>78</v>
      </c>
      <c r="D131" s="227">
        <v>5</v>
      </c>
      <c r="E131" s="261">
        <v>0</v>
      </c>
      <c r="F131" s="261">
        <v>0</v>
      </c>
      <c r="G131" s="144">
        <f>E131+F131</f>
        <v>0</v>
      </c>
      <c r="H131" s="144">
        <f>E131*D131</f>
        <v>0</v>
      </c>
      <c r="I131" s="144">
        <f>F131*D131</f>
        <v>0</v>
      </c>
      <c r="J131" s="146">
        <f>H131+I131</f>
        <v>0</v>
      </c>
      <c r="K131" s="12"/>
      <c r="L131" s="57"/>
      <c r="M131" s="10"/>
      <c r="N131" s="251"/>
      <c r="P131" s="243"/>
      <c r="Q131" s="243"/>
      <c r="R131" s="243"/>
    </row>
    <row r="132" spans="1:18" ht="15.75" customHeight="1">
      <c r="A132" s="156" t="s">
        <v>136</v>
      </c>
      <c r="B132" s="196" t="s">
        <v>322</v>
      </c>
      <c r="C132" s="140" t="s">
        <v>315</v>
      </c>
      <c r="D132" s="227">
        <v>56</v>
      </c>
      <c r="E132" s="268">
        <v>0</v>
      </c>
      <c r="F132" s="268">
        <v>0</v>
      </c>
      <c r="G132" s="144">
        <f>E132+F132</f>
        <v>0</v>
      </c>
      <c r="H132" s="144">
        <f>E132*D132</f>
        <v>0</v>
      </c>
      <c r="I132" s="144">
        <f>F132*D132</f>
        <v>0</v>
      </c>
      <c r="J132" s="146">
        <f>H132+I132</f>
        <v>0</v>
      </c>
      <c r="K132" s="12"/>
      <c r="L132" s="57"/>
      <c r="M132" s="10"/>
      <c r="N132" s="251"/>
      <c r="O132" s="182"/>
      <c r="P132" s="243"/>
      <c r="Q132" s="243"/>
      <c r="R132" s="243"/>
    </row>
    <row r="133" spans="1:18" ht="13.5" thickBot="1">
      <c r="A133" s="159" t="s">
        <v>137</v>
      </c>
      <c r="B133" s="198" t="s">
        <v>323</v>
      </c>
      <c r="C133" s="135" t="s">
        <v>16</v>
      </c>
      <c r="D133" s="216">
        <v>5</v>
      </c>
      <c r="E133" s="269">
        <v>0</v>
      </c>
      <c r="F133" s="269">
        <v>0</v>
      </c>
      <c r="G133" s="138">
        <f>E133+F133</f>
        <v>0</v>
      </c>
      <c r="H133" s="138">
        <f>E133*D133</f>
        <v>0</v>
      </c>
      <c r="I133" s="138">
        <f>F133*D133</f>
        <v>0</v>
      </c>
      <c r="J133" s="137">
        <f>H133+I133</f>
        <v>0</v>
      </c>
      <c r="K133" s="12"/>
      <c r="L133" s="57"/>
      <c r="M133" s="10"/>
      <c r="N133" s="251"/>
      <c r="P133" s="243"/>
      <c r="Q133" s="243"/>
      <c r="R133" s="243"/>
    </row>
    <row r="134" spans="1:18" ht="15" customHeight="1" thickBot="1">
      <c r="A134" s="40">
        <v>10</v>
      </c>
      <c r="B134" s="31" t="s">
        <v>198</v>
      </c>
      <c r="C134" s="45"/>
      <c r="D134" s="234"/>
      <c r="E134" s="46"/>
      <c r="F134" s="46"/>
      <c r="G134" s="44"/>
      <c r="H134" s="44"/>
      <c r="I134" s="44"/>
      <c r="J134" s="46">
        <f>SUM(J135:J139)</f>
        <v>0</v>
      </c>
      <c r="K134" s="52">
        <f>J134*1.25</f>
        <v>0</v>
      </c>
      <c r="L134" s="250"/>
      <c r="M134" s="10"/>
      <c r="N134" s="252"/>
      <c r="P134" s="243"/>
      <c r="Q134" s="243"/>
      <c r="R134" s="243"/>
    </row>
    <row r="135" spans="1:18" ht="15" customHeight="1">
      <c r="A135" s="150" t="s">
        <v>18</v>
      </c>
      <c r="B135" s="160" t="s">
        <v>19</v>
      </c>
      <c r="C135" s="150" t="s">
        <v>0</v>
      </c>
      <c r="D135" s="219">
        <v>104.05</v>
      </c>
      <c r="E135" s="256">
        <v>0</v>
      </c>
      <c r="F135" s="256">
        <v>0</v>
      </c>
      <c r="G135" s="133">
        <f>E135+F135</f>
        <v>0</v>
      </c>
      <c r="H135" s="133">
        <f>E135*D135</f>
        <v>0</v>
      </c>
      <c r="I135" s="133">
        <f>F135*D135</f>
        <v>0</v>
      </c>
      <c r="J135" s="134">
        <f>H135+I135</f>
        <v>0</v>
      </c>
      <c r="K135" s="12"/>
      <c r="L135" s="57"/>
      <c r="M135" s="10"/>
      <c r="N135" s="251"/>
      <c r="P135" s="243"/>
      <c r="Q135" s="243"/>
      <c r="R135" s="243"/>
    </row>
    <row r="136" spans="1:18" ht="17.25" customHeight="1">
      <c r="A136" s="156" t="s">
        <v>20</v>
      </c>
      <c r="B136" s="161" t="s">
        <v>251</v>
      </c>
      <c r="C136" s="156" t="s">
        <v>0</v>
      </c>
      <c r="D136" s="230">
        <v>104.05</v>
      </c>
      <c r="E136" s="261">
        <v>0</v>
      </c>
      <c r="F136" s="261">
        <v>0</v>
      </c>
      <c r="G136" s="144">
        <f>E136+F136</f>
        <v>0</v>
      </c>
      <c r="H136" s="144">
        <f>E136*D136</f>
        <v>0</v>
      </c>
      <c r="I136" s="144">
        <f>F136*D136</f>
        <v>0</v>
      </c>
      <c r="J136" s="146">
        <f>H136+I136</f>
        <v>0</v>
      </c>
      <c r="K136" s="12"/>
      <c r="L136" s="57"/>
      <c r="M136" s="10"/>
      <c r="N136" s="251"/>
      <c r="P136" s="243"/>
      <c r="Q136" s="243"/>
      <c r="R136" s="243"/>
    </row>
    <row r="137" spans="1:18" ht="22.5">
      <c r="A137" s="156" t="s">
        <v>21</v>
      </c>
      <c r="B137" s="161" t="s">
        <v>252</v>
      </c>
      <c r="C137" s="156" t="s">
        <v>0</v>
      </c>
      <c r="D137" s="230">
        <v>104.05</v>
      </c>
      <c r="E137" s="261">
        <v>0</v>
      </c>
      <c r="F137" s="261">
        <v>0</v>
      </c>
      <c r="G137" s="144">
        <f>E137+F137</f>
        <v>0</v>
      </c>
      <c r="H137" s="144">
        <f>E137*D137</f>
        <v>0</v>
      </c>
      <c r="I137" s="144">
        <f>F137*D137</f>
        <v>0</v>
      </c>
      <c r="J137" s="146">
        <f>H137+I137</f>
        <v>0</v>
      </c>
      <c r="K137" s="12"/>
      <c r="L137" s="57"/>
      <c r="M137" s="10"/>
      <c r="N137" s="251"/>
      <c r="P137" s="243"/>
      <c r="Q137" s="243"/>
      <c r="R137" s="243"/>
    </row>
    <row r="138" spans="1:18" ht="24" customHeight="1">
      <c r="A138" s="147" t="s">
        <v>199</v>
      </c>
      <c r="B138" s="155" t="s">
        <v>200</v>
      </c>
      <c r="C138" s="147" t="s">
        <v>0</v>
      </c>
      <c r="D138" s="235">
        <v>104.05</v>
      </c>
      <c r="E138" s="261">
        <v>0</v>
      </c>
      <c r="F138" s="270">
        <v>0</v>
      </c>
      <c r="G138" s="144">
        <f>E138+F138</f>
        <v>0</v>
      </c>
      <c r="H138" s="144">
        <f>E138*D138</f>
        <v>0</v>
      </c>
      <c r="I138" s="144">
        <f>F138*D138</f>
        <v>0</v>
      </c>
      <c r="J138" s="146">
        <f>H138+I138</f>
        <v>0</v>
      </c>
      <c r="K138" s="12"/>
      <c r="L138" s="57"/>
      <c r="M138" s="10"/>
      <c r="N138" s="251"/>
      <c r="P138" s="243"/>
      <c r="Q138" s="243"/>
      <c r="R138" s="243"/>
    </row>
    <row r="139" spans="1:18" ht="15.75" customHeight="1" thickBot="1">
      <c r="A139" s="173" t="s">
        <v>325</v>
      </c>
      <c r="B139" s="199" t="s">
        <v>254</v>
      </c>
      <c r="C139" s="173" t="s">
        <v>0</v>
      </c>
      <c r="D139" s="216">
        <v>134.35</v>
      </c>
      <c r="E139" s="257">
        <v>0</v>
      </c>
      <c r="F139" s="257">
        <v>0</v>
      </c>
      <c r="G139" s="200">
        <f>E139+F139</f>
        <v>0</v>
      </c>
      <c r="H139" s="200">
        <f>E139*D139</f>
        <v>0</v>
      </c>
      <c r="I139" s="200">
        <f>F139*D139</f>
        <v>0</v>
      </c>
      <c r="J139" s="201">
        <f>H139+I139</f>
        <v>0</v>
      </c>
      <c r="K139" s="12"/>
      <c r="L139" s="57"/>
      <c r="M139" s="10"/>
      <c r="N139" s="251"/>
      <c r="P139" s="243"/>
      <c r="Q139" s="243"/>
      <c r="R139" s="243"/>
    </row>
    <row r="140" spans="1:18" ht="15" customHeight="1" thickBot="1">
      <c r="A140" s="40">
        <v>11</v>
      </c>
      <c r="B140" s="31" t="s">
        <v>107</v>
      </c>
      <c r="C140" s="45"/>
      <c r="D140" s="234"/>
      <c r="E140" s="46"/>
      <c r="F140" s="46"/>
      <c r="G140" s="44"/>
      <c r="H140" s="44"/>
      <c r="I140" s="44"/>
      <c r="J140" s="46">
        <f>SUM(J141:J146)</f>
        <v>0</v>
      </c>
      <c r="K140" s="52">
        <f>J140*1.25</f>
        <v>0</v>
      </c>
      <c r="L140" s="250"/>
      <c r="M140" s="10"/>
      <c r="N140" s="252"/>
      <c r="P140" s="243"/>
      <c r="Q140" s="243"/>
      <c r="R140" s="243"/>
    </row>
    <row r="141" spans="1:18" ht="12.75">
      <c r="A141" s="168"/>
      <c r="B141" s="169" t="s">
        <v>22</v>
      </c>
      <c r="C141" s="130"/>
      <c r="D141" s="223"/>
      <c r="E141" s="277"/>
      <c r="F141" s="277"/>
      <c r="G141" s="133"/>
      <c r="H141" s="133"/>
      <c r="I141" s="133"/>
      <c r="J141" s="134"/>
      <c r="K141" s="12"/>
      <c r="L141" s="57"/>
      <c r="M141" s="10"/>
      <c r="N141" s="251"/>
      <c r="P141" s="243"/>
      <c r="Q141" s="243"/>
      <c r="R141" s="243"/>
    </row>
    <row r="142" spans="1:18" ht="12.75">
      <c r="A142" s="147" t="s">
        <v>304</v>
      </c>
      <c r="B142" s="161" t="s">
        <v>23</v>
      </c>
      <c r="C142" s="156" t="s">
        <v>0</v>
      </c>
      <c r="D142" s="230">
        <v>36.65</v>
      </c>
      <c r="E142" s="261">
        <v>0</v>
      </c>
      <c r="F142" s="270">
        <v>0</v>
      </c>
      <c r="G142" s="144">
        <f>E142+F142</f>
        <v>0</v>
      </c>
      <c r="H142" s="144">
        <f>E142*D142</f>
        <v>0</v>
      </c>
      <c r="I142" s="144">
        <f>F142*D142</f>
        <v>0</v>
      </c>
      <c r="J142" s="146">
        <f>H142+I142</f>
        <v>0</v>
      </c>
      <c r="K142" s="12"/>
      <c r="L142" s="57"/>
      <c r="M142" s="10"/>
      <c r="N142" s="251"/>
      <c r="P142" s="243"/>
      <c r="Q142" s="243"/>
      <c r="R142" s="243"/>
    </row>
    <row r="143" spans="1:18" ht="12.75">
      <c r="A143" s="156"/>
      <c r="B143" s="170" t="s">
        <v>173</v>
      </c>
      <c r="C143" s="156"/>
      <c r="D143" s="230"/>
      <c r="E143" s="278"/>
      <c r="F143" s="278"/>
      <c r="G143" s="144"/>
      <c r="H143" s="144"/>
      <c r="I143" s="144"/>
      <c r="J143" s="146"/>
      <c r="K143" s="12"/>
      <c r="L143" s="57"/>
      <c r="M143" s="10"/>
      <c r="N143" s="251"/>
      <c r="P143" s="243"/>
      <c r="Q143" s="243"/>
      <c r="R143" s="243"/>
    </row>
    <row r="144" spans="1:18" ht="12.75">
      <c r="A144" s="156" t="s">
        <v>305</v>
      </c>
      <c r="B144" s="161" t="s">
        <v>256</v>
      </c>
      <c r="C144" s="156" t="s">
        <v>0</v>
      </c>
      <c r="D144" s="230">
        <v>23.4</v>
      </c>
      <c r="E144" s="270">
        <v>0</v>
      </c>
      <c r="F144" s="270">
        <v>0</v>
      </c>
      <c r="G144" s="144">
        <f>E144+F144</f>
        <v>0</v>
      </c>
      <c r="H144" s="144">
        <f>E144*D144</f>
        <v>0</v>
      </c>
      <c r="I144" s="144">
        <f>F144*D144</f>
        <v>0</v>
      </c>
      <c r="J144" s="146">
        <f>H144+I144</f>
        <v>0</v>
      </c>
      <c r="K144" s="12"/>
      <c r="L144" s="57"/>
      <c r="M144" s="10"/>
      <c r="N144" s="251"/>
      <c r="P144" s="243"/>
      <c r="Q144" s="243"/>
      <c r="R144" s="243"/>
    </row>
    <row r="145" spans="1:18" ht="12.75">
      <c r="A145" s="171"/>
      <c r="B145" s="170" t="s">
        <v>24</v>
      </c>
      <c r="C145" s="140"/>
      <c r="D145" s="227"/>
      <c r="E145" s="279"/>
      <c r="F145" s="279"/>
      <c r="G145" s="144"/>
      <c r="H145" s="144"/>
      <c r="I145" s="144"/>
      <c r="J145" s="146"/>
      <c r="K145" s="12"/>
      <c r="L145" s="57"/>
      <c r="M145" s="10"/>
      <c r="N145" s="251"/>
      <c r="P145" s="243"/>
      <c r="Q145" s="243"/>
      <c r="R145" s="243"/>
    </row>
    <row r="146" spans="1:18" ht="23.25" thickBot="1">
      <c r="A146" s="159" t="s">
        <v>25</v>
      </c>
      <c r="B146" s="162" t="s">
        <v>430</v>
      </c>
      <c r="C146" s="159" t="s">
        <v>0</v>
      </c>
      <c r="D146" s="232">
        <v>36.4</v>
      </c>
      <c r="E146" s="257">
        <v>0</v>
      </c>
      <c r="F146" s="262">
        <v>0</v>
      </c>
      <c r="G146" s="138">
        <f>E146+F146</f>
        <v>0</v>
      </c>
      <c r="H146" s="138">
        <f>E146*D146</f>
        <v>0</v>
      </c>
      <c r="I146" s="138">
        <f>F146*D146</f>
        <v>0</v>
      </c>
      <c r="J146" s="137">
        <f>H146+I146</f>
        <v>0</v>
      </c>
      <c r="K146" s="12"/>
      <c r="L146" s="57"/>
      <c r="M146" s="10"/>
      <c r="N146" s="251"/>
      <c r="P146" s="243"/>
      <c r="Q146" s="243"/>
      <c r="R146" s="243"/>
    </row>
    <row r="147" spans="1:18" ht="15" customHeight="1" thickBot="1">
      <c r="A147" s="47">
        <v>12</v>
      </c>
      <c r="B147" s="31" t="s">
        <v>197</v>
      </c>
      <c r="C147" s="45"/>
      <c r="D147" s="234"/>
      <c r="E147" s="46"/>
      <c r="F147" s="46"/>
      <c r="G147" s="44"/>
      <c r="H147" s="44"/>
      <c r="I147" s="44"/>
      <c r="J147" s="46">
        <f>SUM(J148:J160)</f>
        <v>0</v>
      </c>
      <c r="K147" s="52">
        <f>J147*1.25</f>
        <v>0</v>
      </c>
      <c r="L147" s="250"/>
      <c r="M147" s="10"/>
      <c r="N147" s="252"/>
      <c r="P147" s="243"/>
      <c r="Q147" s="243"/>
      <c r="R147" s="243"/>
    </row>
    <row r="148" spans="1:18" ht="12.75">
      <c r="A148" s="172" t="s">
        <v>26</v>
      </c>
      <c r="B148" s="160" t="s">
        <v>27</v>
      </c>
      <c r="C148" s="150" t="s">
        <v>0</v>
      </c>
      <c r="D148" s="219">
        <v>198.92</v>
      </c>
      <c r="E148" s="256">
        <v>0</v>
      </c>
      <c r="F148" s="256">
        <v>0</v>
      </c>
      <c r="G148" s="133">
        <f>E148+F148</f>
        <v>0</v>
      </c>
      <c r="H148" s="133">
        <f>E148*D148</f>
        <v>0</v>
      </c>
      <c r="I148" s="133">
        <f>F148*D148</f>
        <v>0</v>
      </c>
      <c r="J148" s="134">
        <f>H148+I148</f>
        <v>0</v>
      </c>
      <c r="K148" s="12"/>
      <c r="L148" s="57"/>
      <c r="M148" s="10"/>
      <c r="N148" s="251"/>
      <c r="P148" s="243"/>
      <c r="Q148" s="243"/>
      <c r="R148" s="243"/>
    </row>
    <row r="149" spans="1:18" ht="12.75">
      <c r="A149" s="171"/>
      <c r="B149" s="170" t="s">
        <v>172</v>
      </c>
      <c r="C149" s="140"/>
      <c r="D149" s="227"/>
      <c r="E149" s="279"/>
      <c r="F149" s="279"/>
      <c r="G149" s="144"/>
      <c r="H149" s="144"/>
      <c r="I149" s="144"/>
      <c r="J149" s="146"/>
      <c r="K149" s="12"/>
      <c r="L149" s="57"/>
      <c r="M149" s="10"/>
      <c r="N149" s="251"/>
      <c r="P149" s="243"/>
      <c r="Q149" s="243"/>
      <c r="R149" s="243"/>
    </row>
    <row r="150" spans="1:18" ht="22.5">
      <c r="A150" s="156" t="s">
        <v>316</v>
      </c>
      <c r="B150" s="141" t="s">
        <v>177</v>
      </c>
      <c r="C150" s="156" t="s">
        <v>0</v>
      </c>
      <c r="D150" s="230">
        <v>198.92</v>
      </c>
      <c r="E150" s="270">
        <v>0</v>
      </c>
      <c r="F150" s="270">
        <v>0</v>
      </c>
      <c r="G150" s="144">
        <f>E150+F150</f>
        <v>0</v>
      </c>
      <c r="H150" s="144">
        <f>E150*D150</f>
        <v>0</v>
      </c>
      <c r="I150" s="144">
        <f>F150*D150</f>
        <v>0</v>
      </c>
      <c r="J150" s="146">
        <f>H150+I150</f>
        <v>0</v>
      </c>
      <c r="K150" s="12"/>
      <c r="L150" s="57"/>
      <c r="M150" s="10"/>
      <c r="N150" s="251"/>
      <c r="P150" s="243"/>
      <c r="Q150" s="243"/>
      <c r="R150" s="243"/>
    </row>
    <row r="151" spans="1:18" ht="12.75">
      <c r="A151" s="147" t="s">
        <v>192</v>
      </c>
      <c r="B151" s="148" t="s">
        <v>193</v>
      </c>
      <c r="C151" s="147" t="s">
        <v>2</v>
      </c>
      <c r="D151" s="220">
        <v>95.35</v>
      </c>
      <c r="E151" s="261">
        <v>0</v>
      </c>
      <c r="F151" s="261">
        <v>0</v>
      </c>
      <c r="G151" s="144">
        <f>E151+F151</f>
        <v>0</v>
      </c>
      <c r="H151" s="144">
        <f>E151*D151</f>
        <v>0</v>
      </c>
      <c r="I151" s="144">
        <f>F151*D151</f>
        <v>0</v>
      </c>
      <c r="J151" s="146">
        <f>H151+I151</f>
        <v>0</v>
      </c>
      <c r="K151" s="12"/>
      <c r="L151" s="57"/>
      <c r="M151" s="10"/>
      <c r="N151" s="251"/>
      <c r="P151" s="243"/>
      <c r="Q151" s="243"/>
      <c r="R151" s="243"/>
    </row>
    <row r="152" spans="1:18" ht="12.75">
      <c r="A152" s="171"/>
      <c r="B152" s="170" t="s">
        <v>28</v>
      </c>
      <c r="C152" s="140"/>
      <c r="D152" s="227"/>
      <c r="E152" s="279"/>
      <c r="F152" s="279"/>
      <c r="G152" s="144"/>
      <c r="H152" s="144"/>
      <c r="I152" s="144"/>
      <c r="J152" s="146"/>
      <c r="K152" s="12"/>
      <c r="L152" s="57"/>
      <c r="M152" s="10"/>
      <c r="N152" s="251"/>
      <c r="P152" s="243"/>
      <c r="Q152" s="243"/>
      <c r="R152" s="243"/>
    </row>
    <row r="153" spans="1:18" ht="12.75">
      <c r="A153" s="156" t="s">
        <v>29</v>
      </c>
      <c r="B153" s="161" t="s">
        <v>30</v>
      </c>
      <c r="C153" s="156" t="s">
        <v>1</v>
      </c>
      <c r="D153" s="230">
        <v>15</v>
      </c>
      <c r="E153" s="259">
        <v>0</v>
      </c>
      <c r="F153" s="259">
        <v>0</v>
      </c>
      <c r="G153" s="144">
        <f>E153+F153</f>
        <v>0</v>
      </c>
      <c r="H153" s="144">
        <f>E153*D153</f>
        <v>0</v>
      </c>
      <c r="I153" s="144">
        <f>F153*D153</f>
        <v>0</v>
      </c>
      <c r="J153" s="146">
        <f>H153+I153</f>
        <v>0</v>
      </c>
      <c r="K153" s="12"/>
      <c r="L153" s="57"/>
      <c r="M153" s="10"/>
      <c r="N153" s="251"/>
      <c r="P153" s="243"/>
      <c r="Q153" s="243"/>
      <c r="R153" s="243"/>
    </row>
    <row r="154" spans="1:18" ht="12.75">
      <c r="A154" s="156" t="s">
        <v>317</v>
      </c>
      <c r="B154" s="161" t="s">
        <v>259</v>
      </c>
      <c r="C154" s="156" t="s">
        <v>1</v>
      </c>
      <c r="D154" s="230">
        <v>20</v>
      </c>
      <c r="E154" s="270">
        <v>0</v>
      </c>
      <c r="F154" s="270">
        <v>0</v>
      </c>
      <c r="G154" s="144">
        <f>E154+F154</f>
        <v>0</v>
      </c>
      <c r="H154" s="144">
        <f>E154*D154</f>
        <v>0</v>
      </c>
      <c r="I154" s="144">
        <f>F154*D154</f>
        <v>0</v>
      </c>
      <c r="J154" s="146">
        <f>H154+I154</f>
        <v>0</v>
      </c>
      <c r="K154" s="12"/>
      <c r="L154" s="57"/>
      <c r="M154" s="10"/>
      <c r="N154" s="251"/>
      <c r="P154" s="243"/>
      <c r="Q154" s="243"/>
      <c r="R154" s="243"/>
    </row>
    <row r="155" spans="1:18" ht="12.75">
      <c r="A155" s="171"/>
      <c r="B155" s="170" t="s">
        <v>17</v>
      </c>
      <c r="C155" s="140"/>
      <c r="D155" s="227"/>
      <c r="E155" s="279"/>
      <c r="F155" s="279"/>
      <c r="G155" s="144"/>
      <c r="H155" s="144"/>
      <c r="I155" s="144"/>
      <c r="J155" s="146"/>
      <c r="K155" s="12"/>
      <c r="L155" s="57"/>
      <c r="M155" s="10"/>
      <c r="N155" s="251"/>
      <c r="P155" s="243"/>
      <c r="Q155" s="243"/>
      <c r="R155" s="243"/>
    </row>
    <row r="156" spans="1:18" ht="12.75">
      <c r="A156" s="194" t="s">
        <v>395</v>
      </c>
      <c r="B156" s="141" t="s">
        <v>166</v>
      </c>
      <c r="C156" s="140" t="s">
        <v>0</v>
      </c>
      <c r="D156" s="227">
        <v>31.15</v>
      </c>
      <c r="E156" s="268">
        <v>0</v>
      </c>
      <c r="F156" s="268">
        <v>0</v>
      </c>
      <c r="G156" s="144">
        <f>E156+F156</f>
        <v>0</v>
      </c>
      <c r="H156" s="144">
        <f>E156*D156</f>
        <v>0</v>
      </c>
      <c r="I156" s="144">
        <f>F156*D156</f>
        <v>0</v>
      </c>
      <c r="J156" s="146">
        <f>H156+I156</f>
        <v>0</v>
      </c>
      <c r="K156" s="12"/>
      <c r="L156" s="57"/>
      <c r="M156" s="10"/>
      <c r="N156" s="251"/>
      <c r="P156" s="243"/>
      <c r="Q156" s="243"/>
      <c r="R156" s="243"/>
    </row>
    <row r="157" spans="1:18" ht="12.75">
      <c r="A157" s="194" t="s">
        <v>396</v>
      </c>
      <c r="B157" s="141" t="s">
        <v>214</v>
      </c>
      <c r="C157" s="140" t="s">
        <v>0</v>
      </c>
      <c r="D157" s="227">
        <v>48.5</v>
      </c>
      <c r="E157" s="268">
        <v>0</v>
      </c>
      <c r="F157" s="268">
        <v>0</v>
      </c>
      <c r="G157" s="144">
        <f>E157+F157</f>
        <v>0</v>
      </c>
      <c r="H157" s="144">
        <f>E157*D157</f>
        <v>0</v>
      </c>
      <c r="I157" s="144">
        <f>F157*D157</f>
        <v>0</v>
      </c>
      <c r="J157" s="146">
        <f>H157+I157</f>
        <v>0</v>
      </c>
      <c r="K157" s="12"/>
      <c r="L157" s="57"/>
      <c r="M157" s="10"/>
      <c r="N157" s="251"/>
      <c r="P157" s="243"/>
      <c r="Q157" s="243"/>
      <c r="R157" s="243"/>
    </row>
    <row r="158" spans="1:18" ht="12.75">
      <c r="A158" s="147" t="s">
        <v>196</v>
      </c>
      <c r="B158" s="148" t="s">
        <v>255</v>
      </c>
      <c r="C158" s="147" t="s">
        <v>0</v>
      </c>
      <c r="D158" s="220">
        <v>104.05</v>
      </c>
      <c r="E158" s="261">
        <v>0</v>
      </c>
      <c r="F158" s="261">
        <v>0</v>
      </c>
      <c r="G158" s="144">
        <f>E158+F158</f>
        <v>0</v>
      </c>
      <c r="H158" s="144">
        <f>E158*D158</f>
        <v>0</v>
      </c>
      <c r="I158" s="144">
        <f>F158*D158</f>
        <v>0</v>
      </c>
      <c r="J158" s="146">
        <f>H158+I158</f>
        <v>0</v>
      </c>
      <c r="K158" s="12"/>
      <c r="L158" s="57"/>
      <c r="M158" s="10"/>
      <c r="N158" s="251"/>
      <c r="P158" s="243"/>
      <c r="Q158" s="243"/>
      <c r="R158" s="243"/>
    </row>
    <row r="159" spans="1:18" ht="22.5">
      <c r="A159" s="147" t="s">
        <v>397</v>
      </c>
      <c r="B159" s="148" t="s">
        <v>260</v>
      </c>
      <c r="C159" s="147" t="s">
        <v>2</v>
      </c>
      <c r="D159" s="227">
        <v>4.2</v>
      </c>
      <c r="E159" s="270">
        <v>0</v>
      </c>
      <c r="F159" s="270">
        <v>0</v>
      </c>
      <c r="G159" s="144">
        <f>E159+F159</f>
        <v>0</v>
      </c>
      <c r="H159" s="144">
        <f>E159*D159</f>
        <v>0</v>
      </c>
      <c r="I159" s="144">
        <f>F159*D159</f>
        <v>0</v>
      </c>
      <c r="J159" s="146">
        <f>H159+I159</f>
        <v>0</v>
      </c>
      <c r="K159" s="12"/>
      <c r="L159" s="57"/>
      <c r="M159" s="10"/>
      <c r="N159" s="251"/>
      <c r="P159" s="243"/>
      <c r="Q159" s="243"/>
      <c r="R159" s="243"/>
    </row>
    <row r="160" spans="1:18" ht="23.25" thickBot="1">
      <c r="A160" s="173" t="s">
        <v>194</v>
      </c>
      <c r="B160" s="255" t="s">
        <v>195</v>
      </c>
      <c r="C160" s="173" t="s">
        <v>2</v>
      </c>
      <c r="D160" s="216">
        <v>6.4</v>
      </c>
      <c r="E160" s="257">
        <v>0</v>
      </c>
      <c r="F160" s="257">
        <v>0</v>
      </c>
      <c r="G160" s="138">
        <f>E160+F160</f>
        <v>0</v>
      </c>
      <c r="H160" s="138">
        <f>E160*D160</f>
        <v>0</v>
      </c>
      <c r="I160" s="138">
        <f>F160*D160</f>
        <v>0</v>
      </c>
      <c r="J160" s="137">
        <f>H160+I160</f>
        <v>0</v>
      </c>
      <c r="K160" s="12"/>
      <c r="L160" s="57"/>
      <c r="M160" s="10"/>
      <c r="N160" s="251"/>
      <c r="P160" s="243"/>
      <c r="Q160" s="243"/>
      <c r="R160" s="243"/>
    </row>
    <row r="161" spans="1:18" ht="15" customHeight="1" thickBot="1">
      <c r="A161" s="40">
        <v>13</v>
      </c>
      <c r="B161" s="31" t="s">
        <v>108</v>
      </c>
      <c r="C161" s="45"/>
      <c r="D161" s="234"/>
      <c r="E161" s="46"/>
      <c r="F161" s="46"/>
      <c r="G161" s="44"/>
      <c r="H161" s="44"/>
      <c r="I161" s="44"/>
      <c r="J161" s="46">
        <f>SUM(J162:J179)</f>
        <v>0</v>
      </c>
      <c r="K161" s="52">
        <f>J161*1.25</f>
        <v>0</v>
      </c>
      <c r="L161" s="250"/>
      <c r="M161" s="10"/>
      <c r="N161" s="252"/>
      <c r="P161" s="243"/>
      <c r="Q161" s="243"/>
      <c r="R161" s="243"/>
    </row>
    <row r="162" spans="1:18" ht="12.75">
      <c r="A162" s="168"/>
      <c r="B162" s="169" t="s">
        <v>31</v>
      </c>
      <c r="C162" s="130"/>
      <c r="D162" s="223"/>
      <c r="E162" s="134"/>
      <c r="F162" s="134"/>
      <c r="G162" s="133"/>
      <c r="H162" s="133"/>
      <c r="I162" s="133"/>
      <c r="J162" s="134"/>
      <c r="K162" s="12"/>
      <c r="L162" s="57"/>
      <c r="M162" s="10"/>
      <c r="N162" s="251"/>
      <c r="P162" s="243"/>
      <c r="Q162" s="243"/>
      <c r="R162" s="243"/>
    </row>
    <row r="163" spans="1:18" ht="12.75">
      <c r="A163" s="156" t="s">
        <v>32</v>
      </c>
      <c r="B163" s="161" t="s">
        <v>33</v>
      </c>
      <c r="C163" s="156" t="s">
        <v>0</v>
      </c>
      <c r="D163" s="230">
        <v>4.2</v>
      </c>
      <c r="E163" s="261">
        <v>0</v>
      </c>
      <c r="F163" s="261">
        <v>0</v>
      </c>
      <c r="G163" s="144">
        <f>E163+F163</f>
        <v>0</v>
      </c>
      <c r="H163" s="144">
        <f>E163*D163</f>
        <v>0</v>
      </c>
      <c r="I163" s="144">
        <f>F163*D163</f>
        <v>0</v>
      </c>
      <c r="J163" s="146">
        <f>H163+I163</f>
        <v>0</v>
      </c>
      <c r="K163" s="12"/>
      <c r="L163" s="57"/>
      <c r="M163" s="10"/>
      <c r="N163" s="251"/>
      <c r="P163" s="243"/>
      <c r="Q163" s="243"/>
      <c r="R163" s="243"/>
    </row>
    <row r="164" spans="1:18" ht="27" customHeight="1">
      <c r="A164" s="156" t="s">
        <v>138</v>
      </c>
      <c r="B164" s="167" t="s">
        <v>431</v>
      </c>
      <c r="C164" s="156" t="s">
        <v>0</v>
      </c>
      <c r="D164" s="230">
        <v>10.1</v>
      </c>
      <c r="E164" s="260">
        <v>0</v>
      </c>
      <c r="F164" s="260">
        <v>0</v>
      </c>
      <c r="G164" s="144">
        <f>E164+F164</f>
        <v>0</v>
      </c>
      <c r="H164" s="144">
        <f>E164*D164</f>
        <v>0</v>
      </c>
      <c r="I164" s="144">
        <f>F164*D164</f>
        <v>0</v>
      </c>
      <c r="J164" s="146">
        <f>H164+I164</f>
        <v>0</v>
      </c>
      <c r="K164" s="12"/>
      <c r="L164" s="57"/>
      <c r="M164" s="10"/>
      <c r="N164" s="251"/>
      <c r="P164" s="243"/>
      <c r="Q164" s="243"/>
      <c r="R164" s="243"/>
    </row>
    <row r="165" spans="1:18" ht="12.75">
      <c r="A165" s="152" t="s">
        <v>201</v>
      </c>
      <c r="B165" s="167" t="s">
        <v>171</v>
      </c>
      <c r="C165" s="147" t="s">
        <v>0</v>
      </c>
      <c r="D165" s="227">
        <v>38.4</v>
      </c>
      <c r="E165" s="261">
        <v>0</v>
      </c>
      <c r="F165" s="261">
        <v>0</v>
      </c>
      <c r="G165" s="144">
        <f>E165+F165</f>
        <v>0</v>
      </c>
      <c r="H165" s="144">
        <f>E165*D165</f>
        <v>0</v>
      </c>
      <c r="I165" s="144">
        <f>F165*D165</f>
        <v>0</v>
      </c>
      <c r="J165" s="146">
        <f>H165+I165</f>
        <v>0</v>
      </c>
      <c r="K165" s="12"/>
      <c r="L165" s="57"/>
      <c r="M165" s="10"/>
      <c r="N165" s="251"/>
      <c r="P165" s="243"/>
      <c r="Q165" s="243"/>
      <c r="R165" s="243"/>
    </row>
    <row r="166" spans="1:18" ht="12.75">
      <c r="A166" s="171"/>
      <c r="B166" s="170" t="s">
        <v>34</v>
      </c>
      <c r="C166" s="140"/>
      <c r="D166" s="227"/>
      <c r="E166" s="268"/>
      <c r="F166" s="268"/>
      <c r="G166" s="144"/>
      <c r="H166" s="144"/>
      <c r="I166" s="144"/>
      <c r="J166" s="146"/>
      <c r="K166" s="12"/>
      <c r="L166" s="57"/>
      <c r="M166" s="10"/>
      <c r="N166" s="251"/>
      <c r="P166" s="243"/>
      <c r="Q166" s="243"/>
      <c r="R166" s="243"/>
    </row>
    <row r="167" spans="1:18" ht="12.75">
      <c r="A167" s="194" t="s">
        <v>139</v>
      </c>
      <c r="B167" s="161" t="s">
        <v>170</v>
      </c>
      <c r="C167" s="156" t="s">
        <v>0</v>
      </c>
      <c r="D167" s="227">
        <v>270.92</v>
      </c>
      <c r="E167" s="268">
        <v>0</v>
      </c>
      <c r="F167" s="268">
        <v>0</v>
      </c>
      <c r="G167" s="144">
        <f>E167+F167</f>
        <v>0</v>
      </c>
      <c r="H167" s="144">
        <f>E167*D167</f>
        <v>0</v>
      </c>
      <c r="I167" s="144">
        <f>F167*D167</f>
        <v>0</v>
      </c>
      <c r="J167" s="146">
        <f>H167+I167</f>
        <v>0</v>
      </c>
      <c r="K167" s="12"/>
      <c r="L167" s="57"/>
      <c r="M167" s="10"/>
      <c r="N167" s="251"/>
      <c r="P167" s="243"/>
      <c r="Q167" s="243"/>
      <c r="R167" s="243"/>
    </row>
    <row r="168" spans="1:18" ht="12.75">
      <c r="A168" s="156" t="s">
        <v>35</v>
      </c>
      <c r="B168" s="161" t="s">
        <v>36</v>
      </c>
      <c r="C168" s="156" t="s">
        <v>0</v>
      </c>
      <c r="D168" s="230">
        <v>158.62</v>
      </c>
      <c r="E168" s="259">
        <v>0</v>
      </c>
      <c r="F168" s="259">
        <v>0</v>
      </c>
      <c r="G168" s="144">
        <f>E168+F168</f>
        <v>0</v>
      </c>
      <c r="H168" s="144">
        <f>E168*D168</f>
        <v>0</v>
      </c>
      <c r="I168" s="144">
        <f>F168*D168</f>
        <v>0</v>
      </c>
      <c r="J168" s="146">
        <f>H168+I168</f>
        <v>0</v>
      </c>
      <c r="K168" s="12"/>
      <c r="L168" s="57"/>
      <c r="M168" s="10"/>
      <c r="N168" s="251"/>
      <c r="P168" s="243"/>
      <c r="Q168" s="243"/>
      <c r="R168" s="243"/>
    </row>
    <row r="169" spans="1:18" ht="12.75">
      <c r="A169" s="156" t="s">
        <v>35</v>
      </c>
      <c r="B169" s="197" t="s">
        <v>432</v>
      </c>
      <c r="C169" s="156" t="s">
        <v>0</v>
      </c>
      <c r="D169" s="230">
        <v>45.4</v>
      </c>
      <c r="E169" s="259">
        <v>0</v>
      </c>
      <c r="F169" s="259">
        <v>0</v>
      </c>
      <c r="G169" s="144">
        <f>E169+F169</f>
        <v>0</v>
      </c>
      <c r="H169" s="144">
        <f>E169*D169</f>
        <v>0</v>
      </c>
      <c r="I169" s="144">
        <f>F169*D169</f>
        <v>0</v>
      </c>
      <c r="J169" s="146">
        <f>H169+I169</f>
        <v>0</v>
      </c>
      <c r="K169" s="12"/>
      <c r="L169" s="57"/>
      <c r="M169" s="10"/>
      <c r="N169" s="251"/>
      <c r="P169" s="243"/>
      <c r="Q169" s="243"/>
      <c r="R169" s="243"/>
    </row>
    <row r="170" spans="1:18" ht="12.75">
      <c r="A170" s="156" t="s">
        <v>35</v>
      </c>
      <c r="B170" s="197" t="s">
        <v>433</v>
      </c>
      <c r="C170" s="156" t="s">
        <v>0</v>
      </c>
      <c r="D170" s="230">
        <v>6</v>
      </c>
      <c r="E170" s="259">
        <v>0</v>
      </c>
      <c r="F170" s="259">
        <v>0</v>
      </c>
      <c r="G170" s="144">
        <f>E170+F170</f>
        <v>0</v>
      </c>
      <c r="H170" s="144">
        <f>E170*D170</f>
        <v>0</v>
      </c>
      <c r="I170" s="144">
        <f>F170*D170</f>
        <v>0</v>
      </c>
      <c r="J170" s="146">
        <f>H170+I170</f>
        <v>0</v>
      </c>
      <c r="K170" s="12"/>
      <c r="L170" s="57"/>
      <c r="M170" s="10"/>
      <c r="N170" s="251"/>
      <c r="P170" s="243"/>
      <c r="Q170" s="243"/>
      <c r="R170" s="243"/>
    </row>
    <row r="171" spans="1:18" ht="12.75">
      <c r="A171" s="156" t="s">
        <v>35</v>
      </c>
      <c r="B171" s="197" t="s">
        <v>434</v>
      </c>
      <c r="C171" s="156" t="s">
        <v>0</v>
      </c>
      <c r="D171" s="230">
        <v>12.4</v>
      </c>
      <c r="E171" s="259">
        <v>0</v>
      </c>
      <c r="F171" s="259">
        <v>0</v>
      </c>
      <c r="G171" s="144">
        <f>E171+F171</f>
        <v>0</v>
      </c>
      <c r="H171" s="144">
        <f>E171*D171</f>
        <v>0</v>
      </c>
      <c r="I171" s="144">
        <f>F171*D171</f>
        <v>0</v>
      </c>
      <c r="J171" s="146">
        <f>H171+I171</f>
        <v>0</v>
      </c>
      <c r="K171" s="12"/>
      <c r="L171" s="57"/>
      <c r="M171" s="10"/>
      <c r="N171" s="251"/>
      <c r="P171" s="243"/>
      <c r="Q171" s="243"/>
      <c r="R171" s="243"/>
    </row>
    <row r="172" spans="1:18" ht="12.75">
      <c r="A172" s="156" t="s">
        <v>35</v>
      </c>
      <c r="B172" s="161" t="s">
        <v>216</v>
      </c>
      <c r="C172" s="156" t="s">
        <v>0</v>
      </c>
      <c r="D172" s="230">
        <v>48.5</v>
      </c>
      <c r="E172" s="259">
        <v>0</v>
      </c>
      <c r="F172" s="259">
        <v>0</v>
      </c>
      <c r="G172" s="144">
        <f>E172+F172</f>
        <v>0</v>
      </c>
      <c r="H172" s="144">
        <f>E172*D172</f>
        <v>0</v>
      </c>
      <c r="I172" s="144">
        <f>F172*D172</f>
        <v>0</v>
      </c>
      <c r="J172" s="146">
        <f>H172+I172</f>
        <v>0</v>
      </c>
      <c r="K172" s="12"/>
      <c r="L172" s="57"/>
      <c r="M172" s="10"/>
      <c r="N172" s="251"/>
      <c r="P172" s="243"/>
      <c r="Q172" s="243"/>
      <c r="R172" s="243"/>
    </row>
    <row r="173" spans="1:18" ht="12.75">
      <c r="A173" s="156"/>
      <c r="B173" s="161"/>
      <c r="C173" s="156"/>
      <c r="D173" s="230"/>
      <c r="E173" s="278"/>
      <c r="F173" s="278"/>
      <c r="G173" s="144"/>
      <c r="H173" s="144"/>
      <c r="I173" s="144"/>
      <c r="J173" s="146"/>
      <c r="K173" s="12"/>
      <c r="L173" s="57"/>
      <c r="M173" s="10"/>
      <c r="N173" s="251"/>
      <c r="P173" s="243"/>
      <c r="Q173" s="243"/>
      <c r="R173" s="243"/>
    </row>
    <row r="174" spans="1:18" ht="12.75">
      <c r="A174" s="171"/>
      <c r="B174" s="170" t="s">
        <v>37</v>
      </c>
      <c r="C174" s="140"/>
      <c r="D174" s="227"/>
      <c r="E174" s="279"/>
      <c r="F174" s="279"/>
      <c r="G174" s="144"/>
      <c r="H174" s="144"/>
      <c r="I174" s="144"/>
      <c r="J174" s="146"/>
      <c r="K174" s="12"/>
      <c r="L174" s="57"/>
      <c r="M174" s="10"/>
      <c r="N174" s="251"/>
      <c r="P174" s="243"/>
      <c r="Q174" s="243"/>
      <c r="R174" s="243"/>
    </row>
    <row r="175" spans="1:18" ht="12.75">
      <c r="A175" s="156" t="s">
        <v>38</v>
      </c>
      <c r="B175" s="161" t="s">
        <v>39</v>
      </c>
      <c r="C175" s="156" t="s">
        <v>0</v>
      </c>
      <c r="D175" s="230">
        <v>225</v>
      </c>
      <c r="E175" s="259">
        <v>0</v>
      </c>
      <c r="F175" s="259">
        <v>0</v>
      </c>
      <c r="G175" s="144">
        <f>E175+F175</f>
        <v>0</v>
      </c>
      <c r="H175" s="144">
        <f>E175*D175</f>
        <v>0</v>
      </c>
      <c r="I175" s="144">
        <f>F175*D175</f>
        <v>0</v>
      </c>
      <c r="J175" s="146">
        <f>H175+I175</f>
        <v>0</v>
      </c>
      <c r="K175" s="12"/>
      <c r="L175" s="57"/>
      <c r="M175" s="10"/>
      <c r="N175" s="251"/>
      <c r="P175" s="243"/>
      <c r="Q175" s="243"/>
      <c r="R175" s="243"/>
    </row>
    <row r="176" spans="1:18" ht="22.5">
      <c r="A176" s="156" t="s">
        <v>40</v>
      </c>
      <c r="B176" s="161" t="s">
        <v>41</v>
      </c>
      <c r="C176" s="156" t="s">
        <v>0</v>
      </c>
      <c r="D176" s="230">
        <v>414</v>
      </c>
      <c r="E176" s="261">
        <v>0</v>
      </c>
      <c r="F176" s="261">
        <v>0</v>
      </c>
      <c r="G176" s="144">
        <f>E176+F176</f>
        <v>0</v>
      </c>
      <c r="H176" s="144">
        <f>E176*D176</f>
        <v>0</v>
      </c>
      <c r="I176" s="144">
        <f>F176*D176</f>
        <v>0</v>
      </c>
      <c r="J176" s="146">
        <f>H176+I176</f>
        <v>0</v>
      </c>
      <c r="K176" s="12"/>
      <c r="L176" s="57"/>
      <c r="M176" s="10"/>
      <c r="N176" s="251"/>
      <c r="P176" s="243"/>
      <c r="Q176" s="243"/>
      <c r="R176" s="243"/>
    </row>
    <row r="177" spans="1:18" ht="14.25" customHeight="1">
      <c r="A177" s="156" t="s">
        <v>40</v>
      </c>
      <c r="B177" s="161" t="s">
        <v>79</v>
      </c>
      <c r="C177" s="156" t="s">
        <v>0</v>
      </c>
      <c r="D177" s="230">
        <v>36.4</v>
      </c>
      <c r="E177" s="261">
        <v>0</v>
      </c>
      <c r="F177" s="261">
        <v>0</v>
      </c>
      <c r="G177" s="144">
        <f>E177+F177</f>
        <v>0</v>
      </c>
      <c r="H177" s="144">
        <f>E177*D177</f>
        <v>0</v>
      </c>
      <c r="I177" s="144">
        <f>F177*D177</f>
        <v>0</v>
      </c>
      <c r="J177" s="146">
        <f>H177+I177</f>
        <v>0</v>
      </c>
      <c r="K177" s="12"/>
      <c r="L177" s="57"/>
      <c r="M177" s="10"/>
      <c r="N177" s="251"/>
      <c r="P177" s="243"/>
      <c r="Q177" s="243"/>
      <c r="R177" s="243"/>
    </row>
    <row r="178" spans="1:18" ht="12.75">
      <c r="A178" s="156" t="s">
        <v>42</v>
      </c>
      <c r="B178" s="161" t="s">
        <v>43</v>
      </c>
      <c r="C178" s="156" t="s">
        <v>0</v>
      </c>
      <c r="D178" s="230">
        <v>414</v>
      </c>
      <c r="E178" s="261">
        <v>0</v>
      </c>
      <c r="F178" s="261">
        <v>0</v>
      </c>
      <c r="G178" s="144">
        <f>E178+F178</f>
        <v>0</v>
      </c>
      <c r="H178" s="144">
        <f>E178*D178</f>
        <v>0</v>
      </c>
      <c r="I178" s="144">
        <f>F178*D178</f>
        <v>0</v>
      </c>
      <c r="J178" s="146">
        <f>H178+I178</f>
        <v>0</v>
      </c>
      <c r="K178" s="12"/>
      <c r="L178" s="57"/>
      <c r="M178" s="10"/>
      <c r="N178" s="251"/>
      <c r="P178" s="243"/>
      <c r="Q178" s="243"/>
      <c r="R178" s="243"/>
    </row>
    <row r="179" spans="1:18" ht="13.5" thickBot="1">
      <c r="A179" s="159" t="s">
        <v>42</v>
      </c>
      <c r="B179" s="162" t="s">
        <v>80</v>
      </c>
      <c r="C179" s="159" t="s">
        <v>0</v>
      </c>
      <c r="D179" s="232">
        <v>36.4</v>
      </c>
      <c r="E179" s="257">
        <v>0</v>
      </c>
      <c r="F179" s="257">
        <v>0</v>
      </c>
      <c r="G179" s="138">
        <f>E179+F179</f>
        <v>0</v>
      </c>
      <c r="H179" s="138">
        <f>E179*D179</f>
        <v>0</v>
      </c>
      <c r="I179" s="138">
        <f>F179*D179</f>
        <v>0</v>
      </c>
      <c r="J179" s="137">
        <f>H179+I179</f>
        <v>0</v>
      </c>
      <c r="K179" s="12"/>
      <c r="L179" s="57"/>
      <c r="M179" s="10"/>
      <c r="N179" s="251"/>
      <c r="P179" s="243"/>
      <c r="Q179" s="243"/>
      <c r="R179" s="243"/>
    </row>
    <row r="180" spans="1:18" ht="15" customHeight="1" thickBot="1">
      <c r="A180" s="40">
        <v>14</v>
      </c>
      <c r="B180" s="31" t="s">
        <v>109</v>
      </c>
      <c r="C180" s="45"/>
      <c r="D180" s="234"/>
      <c r="E180" s="46"/>
      <c r="F180" s="46"/>
      <c r="G180" s="44"/>
      <c r="H180" s="44"/>
      <c r="I180" s="44"/>
      <c r="J180" s="46">
        <f>SUM(J181:J210)</f>
        <v>0</v>
      </c>
      <c r="K180" s="52">
        <f>J180*1.25</f>
        <v>0</v>
      </c>
      <c r="L180" s="250"/>
      <c r="M180" s="10"/>
      <c r="N180" s="252"/>
      <c r="P180" s="243"/>
      <c r="Q180" s="243"/>
      <c r="R180" s="243"/>
    </row>
    <row r="181" spans="1:18" ht="12.75">
      <c r="A181" s="168"/>
      <c r="B181" s="169" t="s">
        <v>48</v>
      </c>
      <c r="C181" s="130"/>
      <c r="D181" s="223"/>
      <c r="E181" s="134"/>
      <c r="F181" s="134"/>
      <c r="G181" s="133"/>
      <c r="H181" s="133"/>
      <c r="I181" s="133"/>
      <c r="J181" s="134"/>
      <c r="K181" s="12"/>
      <c r="L181" s="57"/>
      <c r="M181" s="10"/>
      <c r="N181" s="251"/>
      <c r="P181" s="243"/>
      <c r="Q181" s="243"/>
      <c r="R181" s="243"/>
    </row>
    <row r="182" spans="1:18" ht="22.5">
      <c r="A182" s="156" t="s">
        <v>49</v>
      </c>
      <c r="B182" s="161" t="s">
        <v>435</v>
      </c>
      <c r="C182" s="156" t="s">
        <v>2</v>
      </c>
      <c r="D182" s="230">
        <v>1.95</v>
      </c>
      <c r="E182" s="261">
        <v>0</v>
      </c>
      <c r="F182" s="261">
        <v>0</v>
      </c>
      <c r="G182" s="144">
        <f>E182+F182</f>
        <v>0</v>
      </c>
      <c r="H182" s="144">
        <f>E182*D182</f>
        <v>0</v>
      </c>
      <c r="I182" s="144">
        <f>F182*D182</f>
        <v>0</v>
      </c>
      <c r="J182" s="146">
        <f>H182+I182</f>
        <v>0</v>
      </c>
      <c r="K182" s="12"/>
      <c r="L182" s="57"/>
      <c r="M182" s="10"/>
      <c r="N182" s="251"/>
      <c r="P182" s="243"/>
      <c r="Q182" s="243"/>
      <c r="R182" s="243"/>
    </row>
    <row r="183" spans="1:18" ht="12.75">
      <c r="A183" s="171"/>
      <c r="B183" s="170" t="s">
        <v>69</v>
      </c>
      <c r="C183" s="140"/>
      <c r="D183" s="227"/>
      <c r="E183" s="146"/>
      <c r="F183" s="146"/>
      <c r="G183" s="144"/>
      <c r="H183" s="144"/>
      <c r="I183" s="144"/>
      <c r="J183" s="146"/>
      <c r="K183" s="12"/>
      <c r="L183" s="57"/>
      <c r="M183" s="10"/>
      <c r="N183" s="251"/>
      <c r="P183" s="243"/>
      <c r="Q183" s="243"/>
      <c r="R183" s="243"/>
    </row>
    <row r="184" spans="1:18" ht="12.75">
      <c r="A184" s="156" t="s">
        <v>70</v>
      </c>
      <c r="B184" s="161" t="s">
        <v>71</v>
      </c>
      <c r="C184" s="156" t="s">
        <v>1</v>
      </c>
      <c r="D184" s="227">
        <v>3</v>
      </c>
      <c r="E184" s="261">
        <v>0</v>
      </c>
      <c r="F184" s="261">
        <v>0</v>
      </c>
      <c r="G184" s="144">
        <f>E184+F184</f>
        <v>0</v>
      </c>
      <c r="H184" s="144">
        <f>E184*D184</f>
        <v>0</v>
      </c>
      <c r="I184" s="144">
        <f>F184*D184</f>
        <v>0</v>
      </c>
      <c r="J184" s="146">
        <f>H184+I184</f>
        <v>0</v>
      </c>
      <c r="K184" s="12"/>
      <c r="L184" s="57"/>
      <c r="M184" s="10"/>
      <c r="N184" s="251"/>
      <c r="P184" s="243"/>
      <c r="Q184" s="243"/>
      <c r="R184" s="243"/>
    </row>
    <row r="185" spans="1:18" ht="12.75">
      <c r="A185" s="171"/>
      <c r="B185" s="170" t="s">
        <v>436</v>
      </c>
      <c r="C185" s="140"/>
      <c r="D185" s="227"/>
      <c r="E185" s="146"/>
      <c r="F185" s="146"/>
      <c r="G185" s="144"/>
      <c r="H185" s="144"/>
      <c r="I185" s="144"/>
      <c r="J185" s="146"/>
      <c r="K185" s="12"/>
      <c r="L185" s="57"/>
      <c r="M185" s="10"/>
      <c r="N185" s="251"/>
      <c r="P185" s="243"/>
      <c r="Q185" s="243"/>
      <c r="R185" s="243"/>
    </row>
    <row r="186" spans="1:18" ht="12.75">
      <c r="A186" s="156" t="s">
        <v>72</v>
      </c>
      <c r="B186" s="161" t="s">
        <v>437</v>
      </c>
      <c r="C186" s="156" t="s">
        <v>1</v>
      </c>
      <c r="D186" s="227">
        <v>2</v>
      </c>
      <c r="E186" s="261">
        <v>0</v>
      </c>
      <c r="F186" s="261">
        <v>0</v>
      </c>
      <c r="G186" s="144">
        <f>E186+F186</f>
        <v>0</v>
      </c>
      <c r="H186" s="144">
        <f>E186*D186</f>
        <v>0</v>
      </c>
      <c r="I186" s="144">
        <f>F186*D186</f>
        <v>0</v>
      </c>
      <c r="J186" s="146">
        <f>H186+I186</f>
        <v>0</v>
      </c>
      <c r="K186" s="12"/>
      <c r="L186" s="57"/>
      <c r="M186" s="10"/>
      <c r="N186" s="251"/>
      <c r="P186" s="243"/>
      <c r="Q186" s="243"/>
      <c r="R186" s="243"/>
    </row>
    <row r="187" spans="1:18" ht="12.75">
      <c r="A187" s="171"/>
      <c r="B187" s="170" t="s">
        <v>73</v>
      </c>
      <c r="C187" s="140"/>
      <c r="D187" s="227"/>
      <c r="E187" s="146"/>
      <c r="F187" s="146"/>
      <c r="G187" s="144"/>
      <c r="H187" s="144"/>
      <c r="I187" s="144"/>
      <c r="J187" s="146"/>
      <c r="K187" s="12"/>
      <c r="L187" s="57"/>
      <c r="M187" s="10"/>
      <c r="N187" s="251"/>
      <c r="P187" s="243"/>
      <c r="Q187" s="243"/>
      <c r="R187" s="243"/>
    </row>
    <row r="188" spans="1:18" ht="12.75">
      <c r="A188" s="156" t="s">
        <v>74</v>
      </c>
      <c r="B188" s="161" t="s">
        <v>75</v>
      </c>
      <c r="C188" s="156" t="s">
        <v>1</v>
      </c>
      <c r="D188" s="227">
        <v>4</v>
      </c>
      <c r="E188" s="259">
        <v>0</v>
      </c>
      <c r="F188" s="259">
        <v>0</v>
      </c>
      <c r="G188" s="144">
        <f>E188+F188</f>
        <v>0</v>
      </c>
      <c r="H188" s="144">
        <f>E188*D188</f>
        <v>0</v>
      </c>
      <c r="I188" s="144">
        <f>F188*D188</f>
        <v>0</v>
      </c>
      <c r="J188" s="146">
        <f>H188+I188</f>
        <v>0</v>
      </c>
      <c r="K188" s="12"/>
      <c r="L188" s="57"/>
      <c r="M188" s="10"/>
      <c r="N188" s="251"/>
      <c r="P188" s="243"/>
      <c r="Q188" s="243"/>
      <c r="R188" s="243"/>
    </row>
    <row r="189" spans="1:18" ht="12.75">
      <c r="A189" s="171"/>
      <c r="B189" s="170" t="s">
        <v>50</v>
      </c>
      <c r="C189" s="140"/>
      <c r="D189" s="227"/>
      <c r="E189" s="146"/>
      <c r="F189" s="146"/>
      <c r="G189" s="144"/>
      <c r="H189" s="144"/>
      <c r="I189" s="144"/>
      <c r="J189" s="146"/>
      <c r="K189" s="12"/>
      <c r="L189" s="57"/>
      <c r="M189" s="10"/>
      <c r="N189" s="251"/>
      <c r="P189" s="243"/>
      <c r="Q189" s="243"/>
      <c r="R189" s="243"/>
    </row>
    <row r="190" spans="1:18" ht="23.25" customHeight="1">
      <c r="A190" s="156" t="s">
        <v>51</v>
      </c>
      <c r="B190" s="161" t="s">
        <v>438</v>
      </c>
      <c r="C190" s="156" t="s">
        <v>1</v>
      </c>
      <c r="D190" s="227">
        <v>1</v>
      </c>
      <c r="E190" s="261">
        <v>0</v>
      </c>
      <c r="F190" s="261">
        <v>0</v>
      </c>
      <c r="G190" s="144">
        <f>E190+F190</f>
        <v>0</v>
      </c>
      <c r="H190" s="144">
        <f>E190*D190</f>
        <v>0</v>
      </c>
      <c r="I190" s="144">
        <f>F190*D190</f>
        <v>0</v>
      </c>
      <c r="J190" s="146">
        <f aca="true" t="shared" si="19" ref="J190:J198">H190+I190</f>
        <v>0</v>
      </c>
      <c r="K190" s="12"/>
      <c r="L190" s="57"/>
      <c r="M190" s="10"/>
      <c r="N190" s="251"/>
      <c r="P190" s="243"/>
      <c r="Q190" s="243"/>
      <c r="R190" s="243"/>
    </row>
    <row r="191" spans="1:18" ht="12.75">
      <c r="A191" s="156" t="s">
        <v>51</v>
      </c>
      <c r="B191" s="161" t="s">
        <v>439</v>
      </c>
      <c r="C191" s="156" t="s">
        <v>1</v>
      </c>
      <c r="D191" s="227">
        <v>3</v>
      </c>
      <c r="E191" s="261">
        <v>0</v>
      </c>
      <c r="F191" s="261">
        <v>0</v>
      </c>
      <c r="G191" s="144">
        <f>E191+F191</f>
        <v>0</v>
      </c>
      <c r="H191" s="144">
        <f>E191*D191</f>
        <v>0</v>
      </c>
      <c r="I191" s="144">
        <f>F191*D191</f>
        <v>0</v>
      </c>
      <c r="J191" s="146">
        <f>H191+I191</f>
        <v>0</v>
      </c>
      <c r="K191" s="12"/>
      <c r="L191" s="57"/>
      <c r="M191" s="10"/>
      <c r="N191" s="251"/>
      <c r="P191" s="243"/>
      <c r="Q191" s="243"/>
      <c r="R191" s="243"/>
    </row>
    <row r="192" spans="1:18" ht="12.75">
      <c r="A192" s="156" t="s">
        <v>76</v>
      </c>
      <c r="B192" s="161" t="s">
        <v>77</v>
      </c>
      <c r="C192" s="156" t="s">
        <v>1</v>
      </c>
      <c r="D192" s="227">
        <v>3</v>
      </c>
      <c r="E192" s="261">
        <v>0</v>
      </c>
      <c r="F192" s="261">
        <v>0</v>
      </c>
      <c r="G192" s="144">
        <f aca="true" t="shared" si="20" ref="G192:G198">E192+F192</f>
        <v>0</v>
      </c>
      <c r="H192" s="144">
        <f aca="true" t="shared" si="21" ref="H192:H198">E192*D192</f>
        <v>0</v>
      </c>
      <c r="I192" s="144">
        <f aca="true" t="shared" si="22" ref="I192:I198">F192*D192</f>
        <v>0</v>
      </c>
      <c r="J192" s="146">
        <f t="shared" si="19"/>
        <v>0</v>
      </c>
      <c r="K192" s="12"/>
      <c r="L192" s="57"/>
      <c r="M192" s="10"/>
      <c r="N192" s="251"/>
      <c r="P192" s="243"/>
      <c r="Q192" s="243"/>
      <c r="R192" s="243"/>
    </row>
    <row r="193" spans="1:18" ht="22.5">
      <c r="A193" s="156" t="s">
        <v>52</v>
      </c>
      <c r="B193" s="161" t="s">
        <v>257</v>
      </c>
      <c r="C193" s="156" t="s">
        <v>1</v>
      </c>
      <c r="D193" s="227">
        <v>1</v>
      </c>
      <c r="E193" s="261">
        <v>0</v>
      </c>
      <c r="F193" s="261">
        <v>0</v>
      </c>
      <c r="G193" s="144">
        <f t="shared" si="20"/>
        <v>0</v>
      </c>
      <c r="H193" s="144">
        <f t="shared" si="21"/>
        <v>0</v>
      </c>
      <c r="I193" s="144">
        <f t="shared" si="22"/>
        <v>0</v>
      </c>
      <c r="J193" s="146">
        <f t="shared" si="19"/>
        <v>0</v>
      </c>
      <c r="K193" s="12"/>
      <c r="L193" s="57"/>
      <c r="M193" s="10"/>
      <c r="N193" s="251"/>
      <c r="P193" s="243"/>
      <c r="Q193" s="243"/>
      <c r="R193" s="243"/>
    </row>
    <row r="194" spans="1:18" ht="12.75">
      <c r="A194" s="156" t="s">
        <v>398</v>
      </c>
      <c r="B194" s="161" t="s">
        <v>307</v>
      </c>
      <c r="C194" s="156" t="s">
        <v>1</v>
      </c>
      <c r="D194" s="227">
        <v>3</v>
      </c>
      <c r="E194" s="268">
        <v>0</v>
      </c>
      <c r="F194" s="268">
        <v>0</v>
      </c>
      <c r="G194" s="144">
        <f t="shared" si="20"/>
        <v>0</v>
      </c>
      <c r="H194" s="144">
        <f t="shared" si="21"/>
        <v>0</v>
      </c>
      <c r="I194" s="144">
        <f t="shared" si="22"/>
        <v>0</v>
      </c>
      <c r="J194" s="146">
        <f t="shared" si="19"/>
        <v>0</v>
      </c>
      <c r="K194" s="12"/>
      <c r="L194" s="57"/>
      <c r="M194" s="10"/>
      <c r="N194" s="251"/>
      <c r="P194" s="243"/>
      <c r="Q194" s="243"/>
      <c r="R194" s="243"/>
    </row>
    <row r="195" spans="1:18" ht="12.75">
      <c r="A195" s="156" t="s">
        <v>399</v>
      </c>
      <c r="B195" s="161" t="s">
        <v>132</v>
      </c>
      <c r="C195" s="156" t="s">
        <v>1</v>
      </c>
      <c r="D195" s="227">
        <v>6</v>
      </c>
      <c r="E195" s="268">
        <v>0</v>
      </c>
      <c r="F195" s="268">
        <v>0</v>
      </c>
      <c r="G195" s="144">
        <f t="shared" si="20"/>
        <v>0</v>
      </c>
      <c r="H195" s="144">
        <f t="shared" si="21"/>
        <v>0</v>
      </c>
      <c r="I195" s="144">
        <f t="shared" si="22"/>
        <v>0</v>
      </c>
      <c r="J195" s="146">
        <f t="shared" si="19"/>
        <v>0</v>
      </c>
      <c r="K195" s="12"/>
      <c r="L195" s="57"/>
      <c r="M195" s="10"/>
      <c r="N195" s="251"/>
      <c r="P195" s="243"/>
      <c r="Q195" s="243"/>
      <c r="R195" s="243"/>
    </row>
    <row r="196" spans="1:18" ht="12.75">
      <c r="A196" s="156" t="s">
        <v>400</v>
      </c>
      <c r="B196" s="161" t="s">
        <v>133</v>
      </c>
      <c r="C196" s="156" t="s">
        <v>1</v>
      </c>
      <c r="D196" s="227">
        <v>3</v>
      </c>
      <c r="E196" s="268">
        <v>0</v>
      </c>
      <c r="F196" s="268">
        <v>0</v>
      </c>
      <c r="G196" s="144">
        <f t="shared" si="20"/>
        <v>0</v>
      </c>
      <c r="H196" s="144">
        <f t="shared" si="21"/>
        <v>0</v>
      </c>
      <c r="I196" s="144">
        <f t="shared" si="22"/>
        <v>0</v>
      </c>
      <c r="J196" s="146">
        <f t="shared" si="19"/>
        <v>0</v>
      </c>
      <c r="K196" s="12"/>
      <c r="L196" s="57"/>
      <c r="M196" s="10"/>
      <c r="N196" s="251"/>
      <c r="P196" s="243"/>
      <c r="Q196" s="243"/>
      <c r="R196" s="243"/>
    </row>
    <row r="197" spans="1:18" ht="12.75">
      <c r="A197" s="156" t="s">
        <v>44</v>
      </c>
      <c r="B197" s="161" t="s">
        <v>45</v>
      </c>
      <c r="C197" s="156" t="s">
        <v>1</v>
      </c>
      <c r="D197" s="227">
        <v>2</v>
      </c>
      <c r="E197" s="261">
        <v>0</v>
      </c>
      <c r="F197" s="261">
        <v>0</v>
      </c>
      <c r="G197" s="144">
        <f t="shared" si="20"/>
        <v>0</v>
      </c>
      <c r="H197" s="144">
        <f t="shared" si="21"/>
        <v>0</v>
      </c>
      <c r="I197" s="144">
        <f t="shared" si="22"/>
        <v>0</v>
      </c>
      <c r="J197" s="146">
        <f t="shared" si="19"/>
        <v>0</v>
      </c>
      <c r="K197" s="12"/>
      <c r="L197" s="57"/>
      <c r="M197" s="10"/>
      <c r="N197" s="251"/>
      <c r="P197" s="243"/>
      <c r="Q197" s="243"/>
      <c r="R197" s="243"/>
    </row>
    <row r="198" spans="1:18" ht="22.5">
      <c r="A198" s="156" t="s">
        <v>46</v>
      </c>
      <c r="B198" s="161" t="s">
        <v>47</v>
      </c>
      <c r="C198" s="156" t="s">
        <v>1</v>
      </c>
      <c r="D198" s="227">
        <v>1</v>
      </c>
      <c r="E198" s="261">
        <v>0</v>
      </c>
      <c r="F198" s="261">
        <v>0</v>
      </c>
      <c r="G198" s="144">
        <f t="shared" si="20"/>
        <v>0</v>
      </c>
      <c r="H198" s="144">
        <f t="shared" si="21"/>
        <v>0</v>
      </c>
      <c r="I198" s="144">
        <f t="shared" si="22"/>
        <v>0</v>
      </c>
      <c r="J198" s="146">
        <f t="shared" si="19"/>
        <v>0</v>
      </c>
      <c r="K198" s="12"/>
      <c r="L198" s="57"/>
      <c r="M198" s="10"/>
      <c r="N198" s="251"/>
      <c r="P198" s="243"/>
      <c r="Q198" s="243"/>
      <c r="R198" s="243"/>
    </row>
    <row r="199" spans="1:18" ht="12.75">
      <c r="A199" s="156" t="s">
        <v>401</v>
      </c>
      <c r="B199" s="161" t="s">
        <v>440</v>
      </c>
      <c r="C199" s="156" t="s">
        <v>1</v>
      </c>
      <c r="D199" s="227">
        <v>1</v>
      </c>
      <c r="E199" s="270">
        <v>0</v>
      </c>
      <c r="F199" s="270">
        <v>0</v>
      </c>
      <c r="G199" s="144">
        <f aca="true" t="shared" si="23" ref="G199:G204">E199+F199</f>
        <v>0</v>
      </c>
      <c r="H199" s="144">
        <f aca="true" t="shared" si="24" ref="H199:H204">E199*D199</f>
        <v>0</v>
      </c>
      <c r="I199" s="144">
        <f aca="true" t="shared" si="25" ref="I199:I204">F199*D199</f>
        <v>0</v>
      </c>
      <c r="J199" s="146">
        <f aca="true" t="shared" si="26" ref="J199:J204">H199+I199</f>
        <v>0</v>
      </c>
      <c r="K199" s="12"/>
      <c r="L199" s="57"/>
      <c r="M199" s="10"/>
      <c r="N199" s="251"/>
      <c r="P199" s="243"/>
      <c r="Q199" s="243"/>
      <c r="R199" s="243"/>
    </row>
    <row r="200" spans="1:18" ht="12.75">
      <c r="A200" s="156" t="s">
        <v>402</v>
      </c>
      <c r="B200" s="161" t="s">
        <v>441</v>
      </c>
      <c r="C200" s="156" t="s">
        <v>1</v>
      </c>
      <c r="D200" s="227">
        <v>2</v>
      </c>
      <c r="E200" s="268">
        <v>0</v>
      </c>
      <c r="F200" s="268">
        <v>0</v>
      </c>
      <c r="G200" s="144">
        <f t="shared" si="23"/>
        <v>0</v>
      </c>
      <c r="H200" s="144">
        <f t="shared" si="24"/>
        <v>0</v>
      </c>
      <c r="I200" s="144">
        <f t="shared" si="25"/>
        <v>0</v>
      </c>
      <c r="J200" s="146">
        <f t="shared" si="26"/>
        <v>0</v>
      </c>
      <c r="K200" s="12"/>
      <c r="L200" s="57"/>
      <c r="M200" s="10"/>
      <c r="N200" s="251"/>
      <c r="P200" s="243"/>
      <c r="Q200" s="243"/>
      <c r="R200" s="243"/>
    </row>
    <row r="201" spans="1:18" ht="12.75">
      <c r="A201" s="156" t="s">
        <v>140</v>
      </c>
      <c r="B201" s="161" t="s">
        <v>442</v>
      </c>
      <c r="C201" s="156" t="s">
        <v>1</v>
      </c>
      <c r="D201" s="227">
        <v>3</v>
      </c>
      <c r="E201" s="270">
        <v>0</v>
      </c>
      <c r="F201" s="270">
        <v>0</v>
      </c>
      <c r="G201" s="144">
        <f t="shared" si="23"/>
        <v>0</v>
      </c>
      <c r="H201" s="144">
        <f t="shared" si="24"/>
        <v>0</v>
      </c>
      <c r="I201" s="144">
        <f t="shared" si="25"/>
        <v>0</v>
      </c>
      <c r="J201" s="146">
        <f t="shared" si="26"/>
        <v>0</v>
      </c>
      <c r="K201" s="12"/>
      <c r="L201" s="57"/>
      <c r="M201" s="10"/>
      <c r="N201" s="251"/>
      <c r="P201" s="243"/>
      <c r="Q201" s="243"/>
      <c r="R201" s="243"/>
    </row>
    <row r="202" spans="1:18" ht="12.75">
      <c r="A202" s="156" t="s">
        <v>140</v>
      </c>
      <c r="B202" s="161" t="s">
        <v>443</v>
      </c>
      <c r="C202" s="156" t="s">
        <v>1</v>
      </c>
      <c r="D202" s="227">
        <v>3</v>
      </c>
      <c r="E202" s="270">
        <v>0</v>
      </c>
      <c r="F202" s="270">
        <v>0</v>
      </c>
      <c r="G202" s="144">
        <f t="shared" si="23"/>
        <v>0</v>
      </c>
      <c r="H202" s="144">
        <f t="shared" si="24"/>
        <v>0</v>
      </c>
      <c r="I202" s="144">
        <f t="shared" si="25"/>
        <v>0</v>
      </c>
      <c r="J202" s="146">
        <f t="shared" si="26"/>
        <v>0</v>
      </c>
      <c r="K202" s="12"/>
      <c r="L202" s="57"/>
      <c r="M202" s="10"/>
      <c r="N202" s="251"/>
      <c r="P202" s="243"/>
      <c r="Q202" s="243"/>
      <c r="R202" s="243"/>
    </row>
    <row r="203" spans="1:18" ht="12.75">
      <c r="A203" s="156" t="s">
        <v>404</v>
      </c>
      <c r="B203" s="161" t="s">
        <v>444</v>
      </c>
      <c r="C203" s="156" t="s">
        <v>1</v>
      </c>
      <c r="D203" s="227">
        <v>1</v>
      </c>
      <c r="E203" s="270">
        <v>0</v>
      </c>
      <c r="F203" s="270">
        <v>0</v>
      </c>
      <c r="G203" s="144">
        <f t="shared" si="23"/>
        <v>0</v>
      </c>
      <c r="H203" s="144">
        <f t="shared" si="24"/>
        <v>0</v>
      </c>
      <c r="I203" s="144">
        <f t="shared" si="25"/>
        <v>0</v>
      </c>
      <c r="J203" s="146">
        <f t="shared" si="26"/>
        <v>0</v>
      </c>
      <c r="K203" s="12"/>
      <c r="L203" s="57"/>
      <c r="M203" s="10"/>
      <c r="N203" s="251"/>
      <c r="P203" s="243"/>
      <c r="Q203" s="243"/>
      <c r="R203" s="243"/>
    </row>
    <row r="204" spans="1:18" ht="12.75">
      <c r="A204" s="156" t="s">
        <v>403</v>
      </c>
      <c r="B204" s="161" t="s">
        <v>445</v>
      </c>
      <c r="C204" s="156" t="s">
        <v>1</v>
      </c>
      <c r="D204" s="227">
        <v>3</v>
      </c>
      <c r="E204" s="270">
        <v>0</v>
      </c>
      <c r="F204" s="270">
        <v>0</v>
      </c>
      <c r="G204" s="144">
        <f t="shared" si="23"/>
        <v>0</v>
      </c>
      <c r="H204" s="144">
        <f t="shared" si="24"/>
        <v>0</v>
      </c>
      <c r="I204" s="144">
        <f t="shared" si="25"/>
        <v>0</v>
      </c>
      <c r="J204" s="146">
        <f t="shared" si="26"/>
        <v>0</v>
      </c>
      <c r="K204" s="12"/>
      <c r="L204" s="57"/>
      <c r="M204" s="10"/>
      <c r="N204" s="251"/>
      <c r="P204" s="243"/>
      <c r="Q204" s="243"/>
      <c r="R204" s="243"/>
    </row>
    <row r="205" spans="1:18" ht="12.75">
      <c r="A205" s="156"/>
      <c r="B205" s="170" t="s">
        <v>53</v>
      </c>
      <c r="C205" s="140"/>
      <c r="D205" s="227"/>
      <c r="E205" s="146"/>
      <c r="F205" s="146"/>
      <c r="G205" s="144"/>
      <c r="H205" s="144"/>
      <c r="I205" s="144"/>
      <c r="J205" s="146"/>
      <c r="K205" s="12"/>
      <c r="L205" s="57"/>
      <c r="M205" s="10"/>
      <c r="N205" s="251"/>
      <c r="P205" s="243"/>
      <c r="Q205" s="243"/>
      <c r="R205" s="243"/>
    </row>
    <row r="206" spans="1:18" ht="12.75">
      <c r="A206" s="156" t="s">
        <v>54</v>
      </c>
      <c r="B206" s="161" t="s">
        <v>446</v>
      </c>
      <c r="C206" s="156" t="s">
        <v>1</v>
      </c>
      <c r="D206" s="230">
        <v>4</v>
      </c>
      <c r="E206" s="259">
        <v>0</v>
      </c>
      <c r="F206" s="259">
        <v>0</v>
      </c>
      <c r="G206" s="144">
        <f>E206+F206</f>
        <v>0</v>
      </c>
      <c r="H206" s="144">
        <f>E206*D206</f>
        <v>0</v>
      </c>
      <c r="I206" s="144">
        <f>F206*D206</f>
        <v>0</v>
      </c>
      <c r="J206" s="146">
        <f>H206+I206</f>
        <v>0</v>
      </c>
      <c r="K206" s="12"/>
      <c r="L206" s="57"/>
      <c r="M206" s="10"/>
      <c r="N206" s="251"/>
      <c r="P206" s="243"/>
      <c r="Q206" s="243"/>
      <c r="R206" s="243"/>
    </row>
    <row r="207" spans="1:18" ht="12.75">
      <c r="A207" s="152" t="s">
        <v>202</v>
      </c>
      <c r="B207" s="148" t="s">
        <v>203</v>
      </c>
      <c r="C207" s="147" t="s">
        <v>1</v>
      </c>
      <c r="D207" s="220">
        <v>2</v>
      </c>
      <c r="E207" s="259">
        <v>0</v>
      </c>
      <c r="F207" s="259">
        <v>0</v>
      </c>
      <c r="G207" s="144">
        <f>E207+F207</f>
        <v>0</v>
      </c>
      <c r="H207" s="144">
        <f>E207*D207</f>
        <v>0</v>
      </c>
      <c r="I207" s="144">
        <f>F207*D207</f>
        <v>0</v>
      </c>
      <c r="J207" s="146">
        <f>H207+I207</f>
        <v>0</v>
      </c>
      <c r="K207" s="12"/>
      <c r="L207" s="57"/>
      <c r="M207" s="10"/>
      <c r="N207" s="251"/>
      <c r="P207" s="243"/>
      <c r="Q207" s="243"/>
      <c r="R207" s="243"/>
    </row>
    <row r="208" spans="1:18" ht="12.75">
      <c r="A208" s="156"/>
      <c r="B208" s="170" t="s">
        <v>55</v>
      </c>
      <c r="C208" s="140"/>
      <c r="D208" s="227"/>
      <c r="E208" s="146"/>
      <c r="F208" s="146"/>
      <c r="G208" s="144"/>
      <c r="H208" s="144"/>
      <c r="I208" s="144"/>
      <c r="J208" s="146"/>
      <c r="K208" s="12"/>
      <c r="L208" s="57"/>
      <c r="M208" s="10"/>
      <c r="N208" s="251"/>
      <c r="P208" s="243"/>
      <c r="Q208" s="243"/>
      <c r="R208" s="243"/>
    </row>
    <row r="209" spans="1:18" ht="12.75">
      <c r="A209" s="156" t="s">
        <v>56</v>
      </c>
      <c r="B209" s="161" t="s">
        <v>57</v>
      </c>
      <c r="C209" s="156" t="s">
        <v>0</v>
      </c>
      <c r="D209" s="230">
        <v>2</v>
      </c>
      <c r="E209" s="261">
        <v>0</v>
      </c>
      <c r="F209" s="261">
        <v>0</v>
      </c>
      <c r="G209" s="144">
        <f>E209+F209</f>
        <v>0</v>
      </c>
      <c r="H209" s="144">
        <f>E209*D209</f>
        <v>0</v>
      </c>
      <c r="I209" s="144">
        <f>F209*D209</f>
        <v>0</v>
      </c>
      <c r="J209" s="146">
        <f>H209+I209</f>
        <v>0</v>
      </c>
      <c r="K209" s="12"/>
      <c r="L209" s="57"/>
      <c r="M209" s="10"/>
      <c r="N209" s="251"/>
      <c r="P209" s="243"/>
      <c r="Q209" s="243"/>
      <c r="R209" s="243"/>
    </row>
    <row r="210" spans="1:18" ht="13.5" thickBot="1">
      <c r="A210" s="159" t="s">
        <v>56</v>
      </c>
      <c r="B210" s="162" t="s">
        <v>258</v>
      </c>
      <c r="C210" s="159" t="s">
        <v>0</v>
      </c>
      <c r="D210" s="232">
        <v>0.45</v>
      </c>
      <c r="E210" s="257">
        <v>0</v>
      </c>
      <c r="F210" s="257">
        <v>0</v>
      </c>
      <c r="G210" s="138">
        <f>E210+F210</f>
        <v>0</v>
      </c>
      <c r="H210" s="138">
        <f>E210*D210</f>
        <v>0</v>
      </c>
      <c r="I210" s="138">
        <f>F210*D210</f>
        <v>0</v>
      </c>
      <c r="J210" s="137">
        <f>H210+I210</f>
        <v>0</v>
      </c>
      <c r="K210" s="12"/>
      <c r="L210" s="57"/>
      <c r="M210" s="10"/>
      <c r="N210" s="251"/>
      <c r="P210" s="243"/>
      <c r="Q210" s="243"/>
      <c r="R210" s="243"/>
    </row>
    <row r="211" spans="1:18" ht="13.5" thickBot="1">
      <c r="A211" s="47">
        <v>15</v>
      </c>
      <c r="B211" s="31" t="s">
        <v>354</v>
      </c>
      <c r="C211" s="45"/>
      <c r="D211" s="234"/>
      <c r="E211" s="46"/>
      <c r="F211" s="46"/>
      <c r="G211" s="44"/>
      <c r="H211" s="44"/>
      <c r="I211" s="44"/>
      <c r="J211" s="46">
        <f>SUM(J214:J241)</f>
        <v>0</v>
      </c>
      <c r="K211" s="52">
        <f>J211*1.25</f>
        <v>0</v>
      </c>
      <c r="L211" s="250"/>
      <c r="M211" s="10"/>
      <c r="N211" s="252"/>
      <c r="P211" s="243"/>
      <c r="Q211" s="243"/>
      <c r="R211" s="243"/>
    </row>
    <row r="212" spans="1:18" ht="12.75">
      <c r="A212" s="150"/>
      <c r="B212" s="169" t="s">
        <v>447</v>
      </c>
      <c r="C212" s="150"/>
      <c r="D212" s="219"/>
      <c r="E212" s="139"/>
      <c r="F212" s="139"/>
      <c r="G212" s="133"/>
      <c r="H212" s="133"/>
      <c r="I212" s="133"/>
      <c r="J212" s="134"/>
      <c r="K212" s="57"/>
      <c r="L212" s="57"/>
      <c r="M212" s="10"/>
      <c r="N212" s="252"/>
      <c r="P212" s="243"/>
      <c r="Q212" s="243"/>
      <c r="R212" s="243"/>
    </row>
    <row r="213" spans="1:18" ht="12.75">
      <c r="A213" s="156"/>
      <c r="B213" s="170" t="s">
        <v>332</v>
      </c>
      <c r="C213" s="156"/>
      <c r="D213" s="230"/>
      <c r="E213" s="145"/>
      <c r="F213" s="145"/>
      <c r="G213" s="144"/>
      <c r="H213" s="144"/>
      <c r="I213" s="144"/>
      <c r="J213" s="146"/>
      <c r="K213" s="57"/>
      <c r="L213" s="57"/>
      <c r="M213" s="10"/>
      <c r="N213" s="251"/>
      <c r="P213" s="243"/>
      <c r="Q213" s="243"/>
      <c r="R213" s="243"/>
    </row>
    <row r="214" spans="1:18" ht="12.75">
      <c r="A214" s="147" t="s">
        <v>355</v>
      </c>
      <c r="B214" s="161" t="s">
        <v>218</v>
      </c>
      <c r="C214" s="156" t="s">
        <v>1</v>
      </c>
      <c r="D214" s="230">
        <v>1</v>
      </c>
      <c r="E214" s="261">
        <v>0</v>
      </c>
      <c r="F214" s="261">
        <v>0</v>
      </c>
      <c r="G214" s="144">
        <f>E214+F214</f>
        <v>0</v>
      </c>
      <c r="H214" s="144">
        <f>E214*D214</f>
        <v>0</v>
      </c>
      <c r="I214" s="144">
        <f>F214*D214</f>
        <v>0</v>
      </c>
      <c r="J214" s="146">
        <f>H214+I214</f>
        <v>0</v>
      </c>
      <c r="K214" s="57"/>
      <c r="L214" s="57"/>
      <c r="M214" s="10"/>
      <c r="N214" s="251"/>
      <c r="P214" s="243"/>
      <c r="Q214" s="243"/>
      <c r="R214" s="243"/>
    </row>
    <row r="215" spans="1:18" ht="12.75">
      <c r="A215" s="147" t="s">
        <v>356</v>
      </c>
      <c r="B215" s="161" t="s">
        <v>333</v>
      </c>
      <c r="C215" s="156" t="s">
        <v>1</v>
      </c>
      <c r="D215" s="230">
        <v>1</v>
      </c>
      <c r="E215" s="261">
        <v>0</v>
      </c>
      <c r="F215" s="261">
        <v>0</v>
      </c>
      <c r="G215" s="144">
        <f>E215+F215</f>
        <v>0</v>
      </c>
      <c r="H215" s="144">
        <f>E215*D215</f>
        <v>0</v>
      </c>
      <c r="I215" s="144">
        <f>F215*D215</f>
        <v>0</v>
      </c>
      <c r="J215" s="146">
        <f>H215+I215</f>
        <v>0</v>
      </c>
      <c r="K215" s="57"/>
      <c r="L215" s="57"/>
      <c r="M215" s="10"/>
      <c r="N215" s="251"/>
      <c r="P215" s="243"/>
      <c r="Q215" s="243"/>
      <c r="R215" s="243"/>
    </row>
    <row r="216" spans="1:18" ht="12.75">
      <c r="A216" s="147" t="s">
        <v>357</v>
      </c>
      <c r="B216" s="161" t="s">
        <v>334</v>
      </c>
      <c r="C216" s="156" t="s">
        <v>1</v>
      </c>
      <c r="D216" s="230">
        <v>3</v>
      </c>
      <c r="E216" s="261">
        <v>0</v>
      </c>
      <c r="F216" s="261">
        <v>0</v>
      </c>
      <c r="G216" s="144">
        <f>E216+F216</f>
        <v>0</v>
      </c>
      <c r="H216" s="144">
        <f>E216*D216</f>
        <v>0</v>
      </c>
      <c r="I216" s="144">
        <f>F216*D216</f>
        <v>0</v>
      </c>
      <c r="J216" s="146">
        <f>H216+I216</f>
        <v>0</v>
      </c>
      <c r="K216" s="57"/>
      <c r="L216" s="57"/>
      <c r="M216" s="10"/>
      <c r="N216" s="251"/>
      <c r="P216" s="243"/>
      <c r="Q216" s="243"/>
      <c r="R216" s="243"/>
    </row>
    <row r="217" spans="1:18" ht="12.75">
      <c r="A217" s="147" t="s">
        <v>358</v>
      </c>
      <c r="B217" s="161" t="s">
        <v>448</v>
      </c>
      <c r="C217" s="156" t="s">
        <v>1</v>
      </c>
      <c r="D217" s="230">
        <v>1</v>
      </c>
      <c r="E217" s="259">
        <v>0</v>
      </c>
      <c r="F217" s="259">
        <v>0</v>
      </c>
      <c r="G217" s="144">
        <f>E217+F217</f>
        <v>0</v>
      </c>
      <c r="H217" s="144">
        <f>E217*D217</f>
        <v>0</v>
      </c>
      <c r="I217" s="144">
        <f>F217*D217</f>
        <v>0</v>
      </c>
      <c r="J217" s="146">
        <f>H217+I217</f>
        <v>0</v>
      </c>
      <c r="K217" s="57"/>
      <c r="L217" s="57"/>
      <c r="M217" s="10"/>
      <c r="N217" s="251"/>
      <c r="P217" s="243"/>
      <c r="Q217" s="243"/>
      <c r="R217" s="243"/>
    </row>
    <row r="218" spans="1:18" ht="12.75">
      <c r="A218" s="147" t="s">
        <v>359</v>
      </c>
      <c r="B218" s="161" t="s">
        <v>335</v>
      </c>
      <c r="C218" s="156" t="s">
        <v>2</v>
      </c>
      <c r="D218" s="230">
        <v>15</v>
      </c>
      <c r="E218" s="259">
        <v>0</v>
      </c>
      <c r="F218" s="259">
        <v>0</v>
      </c>
      <c r="G218" s="144">
        <f>E218+F218</f>
        <v>0</v>
      </c>
      <c r="H218" s="144">
        <f>E218*D218</f>
        <v>0</v>
      </c>
      <c r="I218" s="144">
        <f>F218*D218</f>
        <v>0</v>
      </c>
      <c r="J218" s="146">
        <f>H218+I218</f>
        <v>0</v>
      </c>
      <c r="K218" s="57"/>
      <c r="L218" s="57"/>
      <c r="M218" s="10"/>
      <c r="N218" s="251"/>
      <c r="P218" s="243"/>
      <c r="Q218" s="243"/>
      <c r="R218" s="243"/>
    </row>
    <row r="219" spans="1:18" ht="12.75">
      <c r="A219" s="147" t="s">
        <v>360</v>
      </c>
      <c r="B219" s="161" t="s">
        <v>456</v>
      </c>
      <c r="C219" s="156" t="s">
        <v>1</v>
      </c>
      <c r="D219" s="230">
        <v>8</v>
      </c>
      <c r="E219" s="261">
        <v>0</v>
      </c>
      <c r="F219" s="261">
        <v>0</v>
      </c>
      <c r="G219" s="144">
        <f>E219+F219</f>
        <v>0</v>
      </c>
      <c r="H219" s="144">
        <f>E219*D219</f>
        <v>0</v>
      </c>
      <c r="I219" s="144">
        <f>F219*D219</f>
        <v>0</v>
      </c>
      <c r="J219" s="146">
        <f>H219+I219</f>
        <v>0</v>
      </c>
      <c r="K219" s="57"/>
      <c r="L219" s="57"/>
      <c r="M219" s="10"/>
      <c r="N219" s="251"/>
      <c r="P219" s="243"/>
      <c r="Q219" s="243"/>
      <c r="R219" s="243"/>
    </row>
    <row r="220" spans="1:18" ht="12.75">
      <c r="A220" s="147" t="s">
        <v>361</v>
      </c>
      <c r="B220" s="161" t="s">
        <v>336</v>
      </c>
      <c r="C220" s="156" t="s">
        <v>1</v>
      </c>
      <c r="D220" s="230">
        <v>6</v>
      </c>
      <c r="E220" s="261">
        <v>0</v>
      </c>
      <c r="F220" s="261">
        <v>0</v>
      </c>
      <c r="G220" s="144">
        <f aca="true" t="shared" si="27" ref="G220:G241">E220+F220</f>
        <v>0</v>
      </c>
      <c r="H220" s="144">
        <f aca="true" t="shared" si="28" ref="H220:H241">E220*D220</f>
        <v>0</v>
      </c>
      <c r="I220" s="144">
        <f aca="true" t="shared" si="29" ref="I220:I241">F220*D220</f>
        <v>0</v>
      </c>
      <c r="J220" s="146">
        <f aca="true" t="shared" si="30" ref="J220:J241">H220+I220</f>
        <v>0</v>
      </c>
      <c r="K220" s="57"/>
      <c r="L220" s="57"/>
      <c r="M220" s="10"/>
      <c r="N220" s="251"/>
      <c r="P220" s="243"/>
      <c r="Q220" s="243"/>
      <c r="R220" s="243"/>
    </row>
    <row r="221" spans="1:18" ht="12.75">
      <c r="A221" s="147" t="s">
        <v>362</v>
      </c>
      <c r="B221" s="161" t="s">
        <v>449</v>
      </c>
      <c r="C221" s="156" t="s">
        <v>1</v>
      </c>
      <c r="D221" s="230">
        <v>3</v>
      </c>
      <c r="E221" s="261">
        <v>0</v>
      </c>
      <c r="F221" s="261">
        <v>0</v>
      </c>
      <c r="G221" s="144">
        <f t="shared" si="27"/>
        <v>0</v>
      </c>
      <c r="H221" s="144">
        <f t="shared" si="28"/>
        <v>0</v>
      </c>
      <c r="I221" s="144">
        <f t="shared" si="29"/>
        <v>0</v>
      </c>
      <c r="J221" s="146">
        <f t="shared" si="30"/>
        <v>0</v>
      </c>
      <c r="K221" s="57"/>
      <c r="L221" s="57"/>
      <c r="M221" s="10"/>
      <c r="N221" s="251"/>
      <c r="P221" s="243"/>
      <c r="Q221" s="243"/>
      <c r="R221" s="243"/>
    </row>
    <row r="222" spans="1:18" ht="12.75">
      <c r="A222" s="147" t="s">
        <v>363</v>
      </c>
      <c r="B222" s="161" t="s">
        <v>337</v>
      </c>
      <c r="C222" s="156" t="s">
        <v>1</v>
      </c>
      <c r="D222" s="230">
        <v>3</v>
      </c>
      <c r="E222" s="261">
        <v>0</v>
      </c>
      <c r="F222" s="261">
        <v>0</v>
      </c>
      <c r="G222" s="144">
        <f t="shared" si="27"/>
        <v>0</v>
      </c>
      <c r="H222" s="144">
        <f t="shared" si="28"/>
        <v>0</v>
      </c>
      <c r="I222" s="144">
        <f t="shared" si="29"/>
        <v>0</v>
      </c>
      <c r="J222" s="146">
        <f t="shared" si="30"/>
        <v>0</v>
      </c>
      <c r="K222" s="57"/>
      <c r="L222" s="57"/>
      <c r="M222" s="10"/>
      <c r="N222" s="251"/>
      <c r="P222" s="243"/>
      <c r="Q222" s="243"/>
      <c r="R222" s="243"/>
    </row>
    <row r="223" spans="1:18" ht="12.75">
      <c r="A223" s="147" t="s">
        <v>364</v>
      </c>
      <c r="B223" s="161" t="s">
        <v>338</v>
      </c>
      <c r="C223" s="156" t="s">
        <v>2</v>
      </c>
      <c r="D223" s="230">
        <v>60</v>
      </c>
      <c r="E223" s="261">
        <v>0</v>
      </c>
      <c r="F223" s="261">
        <v>0</v>
      </c>
      <c r="G223" s="144">
        <f t="shared" si="27"/>
        <v>0</v>
      </c>
      <c r="H223" s="144">
        <f t="shared" si="28"/>
        <v>0</v>
      </c>
      <c r="I223" s="144">
        <f t="shared" si="29"/>
        <v>0</v>
      </c>
      <c r="J223" s="146">
        <f t="shared" si="30"/>
        <v>0</v>
      </c>
      <c r="K223" s="57"/>
      <c r="L223" s="57"/>
      <c r="M223" s="10"/>
      <c r="N223" s="251"/>
      <c r="P223" s="243"/>
      <c r="Q223" s="243"/>
      <c r="R223" s="243"/>
    </row>
    <row r="224" spans="1:18" ht="12.75">
      <c r="A224" s="147" t="s">
        <v>365</v>
      </c>
      <c r="B224" s="161" t="s">
        <v>339</v>
      </c>
      <c r="C224" s="156" t="s">
        <v>1</v>
      </c>
      <c r="D224" s="230">
        <v>6</v>
      </c>
      <c r="E224" s="261">
        <v>0</v>
      </c>
      <c r="F224" s="261">
        <v>0</v>
      </c>
      <c r="G224" s="144">
        <f t="shared" si="27"/>
        <v>0</v>
      </c>
      <c r="H224" s="144">
        <f t="shared" si="28"/>
        <v>0</v>
      </c>
      <c r="I224" s="144">
        <f t="shared" si="29"/>
        <v>0</v>
      </c>
      <c r="J224" s="146">
        <f t="shared" si="30"/>
        <v>0</v>
      </c>
      <c r="K224" s="57"/>
      <c r="L224" s="57"/>
      <c r="M224" s="10"/>
      <c r="N224" s="251"/>
      <c r="P224" s="243"/>
      <c r="Q224" s="243"/>
      <c r="R224" s="243"/>
    </row>
    <row r="225" spans="1:18" ht="12.75">
      <c r="A225" s="147" t="s">
        <v>366</v>
      </c>
      <c r="B225" s="161" t="s">
        <v>340</v>
      </c>
      <c r="C225" s="156" t="s">
        <v>1</v>
      </c>
      <c r="D225" s="230">
        <v>16</v>
      </c>
      <c r="E225" s="261">
        <v>0</v>
      </c>
      <c r="F225" s="261">
        <v>0</v>
      </c>
      <c r="G225" s="144">
        <f t="shared" si="27"/>
        <v>0</v>
      </c>
      <c r="H225" s="144">
        <f t="shared" si="28"/>
        <v>0</v>
      </c>
      <c r="I225" s="144">
        <f t="shared" si="29"/>
        <v>0</v>
      </c>
      <c r="J225" s="146">
        <f t="shared" si="30"/>
        <v>0</v>
      </c>
      <c r="K225" s="57"/>
      <c r="L225" s="57"/>
      <c r="M225" s="10"/>
      <c r="N225" s="251"/>
      <c r="P225" s="243"/>
      <c r="Q225" s="243"/>
      <c r="R225" s="243"/>
    </row>
    <row r="226" spans="1:18" ht="12.75">
      <c r="A226" s="147" t="s">
        <v>367</v>
      </c>
      <c r="B226" s="161" t="s">
        <v>368</v>
      </c>
      <c r="C226" s="156" t="s">
        <v>1</v>
      </c>
      <c r="D226" s="230">
        <v>4</v>
      </c>
      <c r="E226" s="261">
        <v>0</v>
      </c>
      <c r="F226" s="261">
        <v>0</v>
      </c>
      <c r="G226" s="144">
        <f t="shared" si="27"/>
        <v>0</v>
      </c>
      <c r="H226" s="144">
        <f t="shared" si="28"/>
        <v>0</v>
      </c>
      <c r="I226" s="144">
        <f t="shared" si="29"/>
        <v>0</v>
      </c>
      <c r="J226" s="146">
        <f t="shared" si="30"/>
        <v>0</v>
      </c>
      <c r="K226" s="57"/>
      <c r="L226" s="57"/>
      <c r="M226" s="10"/>
      <c r="N226" s="251"/>
      <c r="P226" s="243"/>
      <c r="Q226" s="243"/>
      <c r="R226" s="243"/>
    </row>
    <row r="227" spans="1:18" ht="12.75">
      <c r="A227" s="147" t="s">
        <v>370</v>
      </c>
      <c r="B227" s="161" t="s">
        <v>369</v>
      </c>
      <c r="C227" s="156" t="s">
        <v>1</v>
      </c>
      <c r="D227" s="230">
        <v>12</v>
      </c>
      <c r="E227" s="261">
        <v>0</v>
      </c>
      <c r="F227" s="261">
        <v>0</v>
      </c>
      <c r="G227" s="144">
        <f t="shared" si="27"/>
        <v>0</v>
      </c>
      <c r="H227" s="144">
        <f t="shared" si="28"/>
        <v>0</v>
      </c>
      <c r="I227" s="144">
        <f t="shared" si="29"/>
        <v>0</v>
      </c>
      <c r="J227" s="146">
        <f t="shared" si="30"/>
        <v>0</v>
      </c>
      <c r="K227" s="57"/>
      <c r="L227" s="57"/>
      <c r="M227" s="10"/>
      <c r="N227" s="251"/>
      <c r="P227" s="243"/>
      <c r="Q227" s="243"/>
      <c r="R227" s="243"/>
    </row>
    <row r="228" spans="1:18" ht="12.75">
      <c r="A228" s="147" t="s">
        <v>371</v>
      </c>
      <c r="B228" s="161" t="s">
        <v>341</v>
      </c>
      <c r="C228" s="156" t="s">
        <v>1</v>
      </c>
      <c r="D228" s="230">
        <v>8</v>
      </c>
      <c r="E228" s="261">
        <v>0</v>
      </c>
      <c r="F228" s="261">
        <v>0</v>
      </c>
      <c r="G228" s="144">
        <f t="shared" si="27"/>
        <v>0</v>
      </c>
      <c r="H228" s="144">
        <f t="shared" si="28"/>
        <v>0</v>
      </c>
      <c r="I228" s="144">
        <f t="shared" si="29"/>
        <v>0</v>
      </c>
      <c r="J228" s="146">
        <f t="shared" si="30"/>
        <v>0</v>
      </c>
      <c r="K228" s="57"/>
      <c r="L228" s="57"/>
      <c r="M228" s="10"/>
      <c r="N228" s="251"/>
      <c r="P228" s="243"/>
      <c r="Q228" s="243"/>
      <c r="R228" s="243"/>
    </row>
    <row r="229" spans="1:18" ht="12.75">
      <c r="A229" s="156"/>
      <c r="B229" s="170" t="s">
        <v>342</v>
      </c>
      <c r="C229" s="156"/>
      <c r="D229" s="230"/>
      <c r="E229" s="145"/>
      <c r="F229" s="145"/>
      <c r="G229" s="144"/>
      <c r="H229" s="144"/>
      <c r="I229" s="144"/>
      <c r="J229" s="146"/>
      <c r="K229" s="57"/>
      <c r="L229" s="57"/>
      <c r="M229" s="10"/>
      <c r="N229" s="251"/>
      <c r="P229" s="243"/>
      <c r="Q229" s="243"/>
      <c r="R229" s="243"/>
    </row>
    <row r="230" spans="1:18" ht="12.75">
      <c r="A230" s="147" t="s">
        <v>372</v>
      </c>
      <c r="B230" s="161" t="s">
        <v>343</v>
      </c>
      <c r="C230" s="156" t="s">
        <v>2</v>
      </c>
      <c r="D230" s="230">
        <v>30</v>
      </c>
      <c r="E230" s="261">
        <v>0</v>
      </c>
      <c r="F230" s="261">
        <v>0</v>
      </c>
      <c r="G230" s="144">
        <f t="shared" si="27"/>
        <v>0</v>
      </c>
      <c r="H230" s="144">
        <f t="shared" si="28"/>
        <v>0</v>
      </c>
      <c r="I230" s="144">
        <f t="shared" si="29"/>
        <v>0</v>
      </c>
      <c r="J230" s="146">
        <f t="shared" si="30"/>
        <v>0</v>
      </c>
      <c r="K230" s="57"/>
      <c r="L230" s="57"/>
      <c r="M230" s="10"/>
      <c r="N230" s="251"/>
      <c r="P230" s="243"/>
      <c r="Q230" s="243"/>
      <c r="R230" s="243"/>
    </row>
    <row r="231" spans="1:18" ht="12.75">
      <c r="A231" s="147" t="s">
        <v>373</v>
      </c>
      <c r="B231" s="161" t="s">
        <v>344</v>
      </c>
      <c r="C231" s="156" t="s">
        <v>2</v>
      </c>
      <c r="D231" s="230">
        <v>5</v>
      </c>
      <c r="E231" s="261">
        <v>0</v>
      </c>
      <c r="F231" s="261">
        <v>0</v>
      </c>
      <c r="G231" s="144">
        <f t="shared" si="27"/>
        <v>0</v>
      </c>
      <c r="H231" s="144">
        <f t="shared" si="28"/>
        <v>0</v>
      </c>
      <c r="I231" s="144">
        <f t="shared" si="29"/>
        <v>0</v>
      </c>
      <c r="J231" s="146">
        <f t="shared" si="30"/>
        <v>0</v>
      </c>
      <c r="K231" s="57"/>
      <c r="L231" s="57"/>
      <c r="M231" s="10"/>
      <c r="N231" s="251"/>
      <c r="P231" s="243"/>
      <c r="Q231" s="243"/>
      <c r="R231" s="243"/>
    </row>
    <row r="232" spans="1:18" ht="12.75">
      <c r="A232" s="147" t="s">
        <v>374</v>
      </c>
      <c r="B232" s="161" t="s">
        <v>345</v>
      </c>
      <c r="C232" s="156" t="s">
        <v>2</v>
      </c>
      <c r="D232" s="230">
        <v>20</v>
      </c>
      <c r="E232" s="261">
        <v>0</v>
      </c>
      <c r="F232" s="261">
        <v>0</v>
      </c>
      <c r="G232" s="144">
        <f t="shared" si="27"/>
        <v>0</v>
      </c>
      <c r="H232" s="144">
        <f t="shared" si="28"/>
        <v>0</v>
      </c>
      <c r="I232" s="144">
        <f t="shared" si="29"/>
        <v>0</v>
      </c>
      <c r="J232" s="146">
        <f t="shared" si="30"/>
        <v>0</v>
      </c>
      <c r="K232" s="57"/>
      <c r="L232" s="57"/>
      <c r="M232" s="10"/>
      <c r="N232" s="251"/>
      <c r="P232" s="243"/>
      <c r="Q232" s="243"/>
      <c r="R232" s="243"/>
    </row>
    <row r="233" spans="1:18" ht="12.75">
      <c r="A233" s="147" t="s">
        <v>375</v>
      </c>
      <c r="B233" s="161" t="s">
        <v>346</v>
      </c>
      <c r="C233" s="156" t="s">
        <v>2</v>
      </c>
      <c r="D233" s="230">
        <v>14</v>
      </c>
      <c r="E233" s="261">
        <v>0</v>
      </c>
      <c r="F233" s="261">
        <v>0</v>
      </c>
      <c r="G233" s="144">
        <f t="shared" si="27"/>
        <v>0</v>
      </c>
      <c r="H233" s="144">
        <f t="shared" si="28"/>
        <v>0</v>
      </c>
      <c r="I233" s="144">
        <f t="shared" si="29"/>
        <v>0</v>
      </c>
      <c r="J233" s="146">
        <f t="shared" si="30"/>
        <v>0</v>
      </c>
      <c r="K233" s="57"/>
      <c r="L233" s="57"/>
      <c r="M233" s="10"/>
      <c r="N233" s="251"/>
      <c r="P233" s="243"/>
      <c r="Q233" s="243"/>
      <c r="R233" s="243"/>
    </row>
    <row r="234" spans="1:18" ht="12.75">
      <c r="A234" s="147" t="s">
        <v>376</v>
      </c>
      <c r="B234" s="148" t="s">
        <v>377</v>
      </c>
      <c r="C234" s="156" t="s">
        <v>1</v>
      </c>
      <c r="D234" s="230">
        <v>3</v>
      </c>
      <c r="E234" s="261">
        <v>0</v>
      </c>
      <c r="F234" s="261">
        <v>0</v>
      </c>
      <c r="G234" s="144">
        <f t="shared" si="27"/>
        <v>0</v>
      </c>
      <c r="H234" s="144">
        <f t="shared" si="28"/>
        <v>0</v>
      </c>
      <c r="I234" s="144">
        <f t="shared" si="29"/>
        <v>0</v>
      </c>
      <c r="J234" s="146">
        <f t="shared" si="30"/>
        <v>0</v>
      </c>
      <c r="K234" s="57"/>
      <c r="L234" s="57"/>
      <c r="M234" s="10"/>
      <c r="N234" s="251"/>
      <c r="P234" s="243"/>
      <c r="Q234" s="243"/>
      <c r="R234" s="243"/>
    </row>
    <row r="235" spans="1:18" ht="12.75">
      <c r="A235" s="147" t="s">
        <v>378</v>
      </c>
      <c r="B235" s="161" t="s">
        <v>347</v>
      </c>
      <c r="C235" s="156" t="s">
        <v>1</v>
      </c>
      <c r="D235" s="230">
        <v>2</v>
      </c>
      <c r="E235" s="261">
        <v>0</v>
      </c>
      <c r="F235" s="261">
        <v>0</v>
      </c>
      <c r="G235" s="144">
        <f t="shared" si="27"/>
        <v>0</v>
      </c>
      <c r="H235" s="144">
        <f t="shared" si="28"/>
        <v>0</v>
      </c>
      <c r="I235" s="144">
        <f t="shared" si="29"/>
        <v>0</v>
      </c>
      <c r="J235" s="146">
        <f t="shared" si="30"/>
        <v>0</v>
      </c>
      <c r="K235" s="57"/>
      <c r="L235" s="57"/>
      <c r="M235" s="10"/>
      <c r="N235" s="251"/>
      <c r="P235" s="243"/>
      <c r="Q235" s="243"/>
      <c r="R235" s="243"/>
    </row>
    <row r="236" spans="1:18" ht="12.75">
      <c r="A236" s="147" t="s">
        <v>379</v>
      </c>
      <c r="B236" s="161" t="s">
        <v>348</v>
      </c>
      <c r="C236" s="156" t="s">
        <v>1</v>
      </c>
      <c r="D236" s="230">
        <v>9</v>
      </c>
      <c r="E236" s="261">
        <v>0</v>
      </c>
      <c r="F236" s="261">
        <v>0</v>
      </c>
      <c r="G236" s="144">
        <f t="shared" si="27"/>
        <v>0</v>
      </c>
      <c r="H236" s="144">
        <f t="shared" si="28"/>
        <v>0</v>
      </c>
      <c r="I236" s="144">
        <f t="shared" si="29"/>
        <v>0</v>
      </c>
      <c r="J236" s="146">
        <f t="shared" si="30"/>
        <v>0</v>
      </c>
      <c r="K236" s="57"/>
      <c r="L236" s="57"/>
      <c r="M236" s="10"/>
      <c r="N236" s="251"/>
      <c r="P236" s="243"/>
      <c r="Q236" s="243"/>
      <c r="R236" s="243"/>
    </row>
    <row r="237" spans="1:18" ht="12.75">
      <c r="A237" s="147" t="s">
        <v>380</v>
      </c>
      <c r="B237" s="161" t="s">
        <v>349</v>
      </c>
      <c r="C237" s="156" t="s">
        <v>1</v>
      </c>
      <c r="D237" s="230">
        <v>3</v>
      </c>
      <c r="E237" s="261">
        <v>0</v>
      </c>
      <c r="F237" s="261">
        <v>0</v>
      </c>
      <c r="G237" s="144">
        <f t="shared" si="27"/>
        <v>0</v>
      </c>
      <c r="H237" s="144">
        <f t="shared" si="28"/>
        <v>0</v>
      </c>
      <c r="I237" s="144">
        <f t="shared" si="29"/>
        <v>0</v>
      </c>
      <c r="J237" s="146">
        <f t="shared" si="30"/>
        <v>0</v>
      </c>
      <c r="K237" s="57"/>
      <c r="L237" s="57"/>
      <c r="M237" s="10"/>
      <c r="N237" s="251"/>
      <c r="P237" s="243"/>
      <c r="Q237" s="243"/>
      <c r="R237" s="243"/>
    </row>
    <row r="238" spans="1:18" ht="12.75">
      <c r="A238" s="147" t="s">
        <v>380</v>
      </c>
      <c r="B238" s="161" t="s">
        <v>350</v>
      </c>
      <c r="C238" s="156" t="s">
        <v>1</v>
      </c>
      <c r="D238" s="230">
        <v>1</v>
      </c>
      <c r="E238" s="261">
        <v>0</v>
      </c>
      <c r="F238" s="261">
        <v>0</v>
      </c>
      <c r="G238" s="144">
        <f t="shared" si="27"/>
        <v>0</v>
      </c>
      <c r="H238" s="144">
        <f t="shared" si="28"/>
        <v>0</v>
      </c>
      <c r="I238" s="144">
        <f t="shared" si="29"/>
        <v>0</v>
      </c>
      <c r="J238" s="146">
        <f t="shared" si="30"/>
        <v>0</v>
      </c>
      <c r="K238" s="57"/>
      <c r="L238" s="57"/>
      <c r="M238" s="10"/>
      <c r="N238" s="251"/>
      <c r="P238" s="243"/>
      <c r="Q238" s="243"/>
      <c r="R238" s="243"/>
    </row>
    <row r="239" spans="1:18" ht="12.75">
      <c r="A239" s="147" t="s">
        <v>381</v>
      </c>
      <c r="B239" s="161" t="s">
        <v>351</v>
      </c>
      <c r="C239" s="156" t="s">
        <v>1</v>
      </c>
      <c r="D239" s="230">
        <v>6</v>
      </c>
      <c r="E239" s="261">
        <v>0</v>
      </c>
      <c r="F239" s="261">
        <v>0</v>
      </c>
      <c r="G239" s="144">
        <f t="shared" si="27"/>
        <v>0</v>
      </c>
      <c r="H239" s="144">
        <f t="shared" si="28"/>
        <v>0</v>
      </c>
      <c r="I239" s="144">
        <f t="shared" si="29"/>
        <v>0</v>
      </c>
      <c r="J239" s="146">
        <f t="shared" si="30"/>
        <v>0</v>
      </c>
      <c r="K239" s="57"/>
      <c r="L239" s="57"/>
      <c r="M239" s="10"/>
      <c r="N239" s="251"/>
      <c r="P239" s="243"/>
      <c r="Q239" s="243"/>
      <c r="R239" s="243"/>
    </row>
    <row r="240" spans="1:18" ht="12.75">
      <c r="A240" s="147" t="s">
        <v>457</v>
      </c>
      <c r="B240" s="161" t="s">
        <v>352</v>
      </c>
      <c r="C240" s="156" t="s">
        <v>1</v>
      </c>
      <c r="D240" s="230">
        <v>7</v>
      </c>
      <c r="E240" s="259">
        <v>0</v>
      </c>
      <c r="F240" s="259">
        <v>0</v>
      </c>
      <c r="G240" s="144">
        <f t="shared" si="27"/>
        <v>0</v>
      </c>
      <c r="H240" s="144">
        <f t="shared" si="28"/>
        <v>0</v>
      </c>
      <c r="I240" s="144">
        <f t="shared" si="29"/>
        <v>0</v>
      </c>
      <c r="J240" s="146">
        <f t="shared" si="30"/>
        <v>0</v>
      </c>
      <c r="K240" s="57"/>
      <c r="L240" s="57"/>
      <c r="M240" s="10"/>
      <c r="N240" s="251"/>
      <c r="P240" s="243"/>
      <c r="Q240" s="243"/>
      <c r="R240" s="243"/>
    </row>
    <row r="241" spans="1:18" ht="13.5" thickBot="1">
      <c r="A241" s="173" t="s">
        <v>382</v>
      </c>
      <c r="B241" s="162" t="s">
        <v>353</v>
      </c>
      <c r="C241" s="159" t="s">
        <v>1</v>
      </c>
      <c r="D241" s="232">
        <v>3</v>
      </c>
      <c r="E241" s="257">
        <v>0</v>
      </c>
      <c r="F241" s="257">
        <v>0</v>
      </c>
      <c r="G241" s="138">
        <f t="shared" si="27"/>
        <v>0</v>
      </c>
      <c r="H241" s="138">
        <f t="shared" si="28"/>
        <v>0</v>
      </c>
      <c r="I241" s="138">
        <f t="shared" si="29"/>
        <v>0</v>
      </c>
      <c r="J241" s="137">
        <f t="shared" si="30"/>
        <v>0</v>
      </c>
      <c r="K241" s="57"/>
      <c r="L241" s="57"/>
      <c r="M241" s="10"/>
      <c r="N241" s="251"/>
      <c r="P241" s="243"/>
      <c r="Q241" s="243"/>
      <c r="R241" s="243"/>
    </row>
    <row r="242" spans="1:18" ht="15" customHeight="1" thickBot="1">
      <c r="A242" s="47">
        <v>16</v>
      </c>
      <c r="B242" s="31" t="s">
        <v>59</v>
      </c>
      <c r="C242" s="45"/>
      <c r="D242" s="234"/>
      <c r="E242" s="46"/>
      <c r="F242" s="46"/>
      <c r="G242" s="44"/>
      <c r="H242" s="44"/>
      <c r="I242" s="44"/>
      <c r="J242" s="46">
        <f>SUM(J243:J245)</f>
        <v>0</v>
      </c>
      <c r="K242" s="52">
        <f>J242*1.25</f>
        <v>0</v>
      </c>
      <c r="L242" s="250"/>
      <c r="M242" s="10"/>
      <c r="N242" s="252"/>
      <c r="P242" s="243"/>
      <c r="Q242" s="243"/>
      <c r="R242" s="243"/>
    </row>
    <row r="243" spans="1:18" ht="15" customHeight="1">
      <c r="A243" s="174" t="s">
        <v>306</v>
      </c>
      <c r="B243" s="175" t="s">
        <v>215</v>
      </c>
      <c r="C243" s="176" t="s">
        <v>1</v>
      </c>
      <c r="D243" s="236">
        <v>8</v>
      </c>
      <c r="E243" s="271">
        <v>0</v>
      </c>
      <c r="F243" s="271">
        <v>0</v>
      </c>
      <c r="G243" s="133">
        <f>E243+F243</f>
        <v>0</v>
      </c>
      <c r="H243" s="133">
        <f>E243*D243</f>
        <v>0</v>
      </c>
      <c r="I243" s="133">
        <f>F243*D243</f>
        <v>0</v>
      </c>
      <c r="J243" s="134">
        <f>H243+I243</f>
        <v>0</v>
      </c>
      <c r="K243" s="10"/>
      <c r="L243" s="10"/>
      <c r="M243" s="10"/>
      <c r="N243" s="251"/>
      <c r="P243" s="243"/>
      <c r="Q243" s="243"/>
      <c r="R243" s="243"/>
    </row>
    <row r="244" spans="1:18" ht="15" customHeight="1">
      <c r="A244" s="253" t="s">
        <v>141</v>
      </c>
      <c r="B244" s="166" t="s">
        <v>450</v>
      </c>
      <c r="C244" s="185" t="s">
        <v>245</v>
      </c>
      <c r="D244" s="254">
        <v>1</v>
      </c>
      <c r="E244" s="272">
        <v>0</v>
      </c>
      <c r="F244" s="272">
        <v>0</v>
      </c>
      <c r="G244" s="144">
        <f>E244+F244</f>
        <v>0</v>
      </c>
      <c r="H244" s="183">
        <f>E244*D244</f>
        <v>0</v>
      </c>
      <c r="I244" s="183">
        <f>F244*D244</f>
        <v>0</v>
      </c>
      <c r="J244" s="184">
        <f>H244+I244</f>
        <v>0</v>
      </c>
      <c r="K244" s="10"/>
      <c r="L244" s="10"/>
      <c r="M244" s="10"/>
      <c r="N244" s="251"/>
      <c r="P244" s="243"/>
      <c r="Q244" s="243"/>
      <c r="R244" s="243"/>
    </row>
    <row r="245" spans="1:18" ht="12.75">
      <c r="A245" s="159" t="s">
        <v>60</v>
      </c>
      <c r="B245" s="162" t="s">
        <v>174</v>
      </c>
      <c r="C245" s="159" t="s">
        <v>0</v>
      </c>
      <c r="D245" s="232">
        <v>250</v>
      </c>
      <c r="E245" s="202"/>
      <c r="F245" s="257">
        <v>0</v>
      </c>
      <c r="G245" s="138">
        <f>E245+F245</f>
        <v>0</v>
      </c>
      <c r="H245" s="138">
        <f>E245*D245</f>
        <v>0</v>
      </c>
      <c r="I245" s="138">
        <f>F245*D245</f>
        <v>0</v>
      </c>
      <c r="J245" s="137">
        <f>H245+I245</f>
        <v>0</v>
      </c>
      <c r="K245" s="12"/>
      <c r="L245" s="57"/>
      <c r="M245" s="10"/>
      <c r="N245" s="251"/>
      <c r="P245" s="243"/>
      <c r="Q245" s="243"/>
      <c r="R245" s="243"/>
    </row>
    <row r="246" spans="1:13" ht="13.5" thickBot="1">
      <c r="A246" s="4"/>
      <c r="B246" s="2"/>
      <c r="C246" s="4"/>
      <c r="D246" s="213"/>
      <c r="E246" s="7"/>
      <c r="F246" s="7"/>
      <c r="G246" s="7"/>
      <c r="H246" s="7"/>
      <c r="I246" s="7"/>
      <c r="J246" s="8"/>
      <c r="K246" s="12"/>
      <c r="L246" s="57"/>
      <c r="M246" s="57"/>
    </row>
    <row r="247" spans="1:13" ht="15" customHeight="1" thickBot="1">
      <c r="A247" s="288" t="s">
        <v>120</v>
      </c>
      <c r="B247" s="289"/>
      <c r="C247" s="289"/>
      <c r="D247" s="289"/>
      <c r="E247" s="289"/>
      <c r="F247" s="289"/>
      <c r="G247" s="289"/>
      <c r="H247" s="289"/>
      <c r="I247" s="289"/>
      <c r="J247" s="290"/>
      <c r="K247" s="52">
        <f>K10</f>
        <v>0</v>
      </c>
      <c r="L247" s="250"/>
      <c r="M247" s="250"/>
    </row>
    <row r="248" spans="1:13" ht="13.5" thickBot="1">
      <c r="A248" s="13"/>
      <c r="B248" s="13"/>
      <c r="C248" s="5"/>
      <c r="D248" s="237"/>
      <c r="E248" s="8"/>
      <c r="F248" s="8"/>
      <c r="G248" s="8"/>
      <c r="H248" s="8"/>
      <c r="I248" s="8"/>
      <c r="J248" s="8"/>
      <c r="K248" s="12"/>
      <c r="L248" s="57"/>
      <c r="M248" s="57"/>
    </row>
    <row r="249" spans="1:13" ht="18.75" customHeight="1">
      <c r="A249" s="20" t="s">
        <v>204</v>
      </c>
      <c r="B249" s="21"/>
      <c r="C249" s="22"/>
      <c r="D249" s="238"/>
      <c r="E249" s="23"/>
      <c r="F249" s="23"/>
      <c r="G249" s="23"/>
      <c r="H249" s="23"/>
      <c r="I249" s="23"/>
      <c r="J249" s="23"/>
      <c r="K249" s="53"/>
      <c r="L249" s="250"/>
      <c r="M249" s="250"/>
    </row>
    <row r="250" spans="1:13" ht="14.25" customHeight="1">
      <c r="A250" s="24" t="s">
        <v>119</v>
      </c>
      <c r="B250" s="25" t="s">
        <v>453</v>
      </c>
      <c r="C250" s="26"/>
      <c r="D250" s="239"/>
      <c r="E250" s="27"/>
      <c r="F250" s="27"/>
      <c r="G250" s="27"/>
      <c r="H250" s="27"/>
      <c r="I250" s="27"/>
      <c r="J250" s="27"/>
      <c r="K250" s="54"/>
      <c r="L250" s="250"/>
      <c r="M250" s="250"/>
    </row>
    <row r="251" spans="1:13" ht="15">
      <c r="A251" s="24"/>
      <c r="B251" s="25"/>
      <c r="C251" s="26"/>
      <c r="D251" s="239"/>
      <c r="E251" s="27"/>
      <c r="F251" s="27"/>
      <c r="G251" s="27"/>
      <c r="H251" s="27"/>
      <c r="I251" s="27"/>
      <c r="J251" s="27"/>
      <c r="K251" s="54"/>
      <c r="L251" s="250"/>
      <c r="M251" s="250"/>
    </row>
    <row r="252" spans="1:13" ht="15.75" thickBot="1">
      <c r="A252" s="28"/>
      <c r="B252" s="19" t="s">
        <v>454</v>
      </c>
      <c r="C252" s="19"/>
      <c r="D252" s="240"/>
      <c r="E252" s="19"/>
      <c r="F252" s="19"/>
      <c r="G252" s="19"/>
      <c r="H252" s="19"/>
      <c r="I252" s="19"/>
      <c r="J252" s="19"/>
      <c r="K252" s="55"/>
      <c r="L252" s="250"/>
      <c r="M252" s="250"/>
    </row>
    <row r="253" spans="1:13" ht="12.75">
      <c r="A253" s="13"/>
      <c r="B253" s="13"/>
      <c r="C253" s="5"/>
      <c r="D253" s="237"/>
      <c r="E253" s="8"/>
      <c r="F253" s="8"/>
      <c r="G253" s="8"/>
      <c r="H253" s="8"/>
      <c r="I253" s="8"/>
      <c r="J253" s="8"/>
      <c r="K253" s="12"/>
      <c r="L253" s="57"/>
      <c r="M253" s="57"/>
    </row>
    <row r="254" spans="1:13" ht="12.75">
      <c r="A254" s="13"/>
      <c r="B254" s="13"/>
      <c r="C254" s="5"/>
      <c r="D254" s="237"/>
      <c r="E254" s="8"/>
      <c r="F254" s="8"/>
      <c r="G254" s="8"/>
      <c r="H254" s="8"/>
      <c r="I254" s="8"/>
      <c r="J254" s="8"/>
      <c r="K254" s="12"/>
      <c r="L254" s="57"/>
      <c r="M254" s="57"/>
    </row>
    <row r="255" spans="1:13" ht="12.75">
      <c r="A255" s="13"/>
      <c r="B255" s="13"/>
      <c r="C255" s="5"/>
      <c r="D255" s="237"/>
      <c r="E255" s="8"/>
      <c r="F255" s="8"/>
      <c r="G255" s="8"/>
      <c r="H255" s="8"/>
      <c r="I255" s="8"/>
      <c r="J255" s="8"/>
      <c r="K255" s="12"/>
      <c r="L255" s="57"/>
      <c r="M255" s="57"/>
    </row>
    <row r="256" spans="1:13" ht="12.75">
      <c r="A256" s="13"/>
      <c r="B256" s="13"/>
      <c r="C256" s="5"/>
      <c r="D256" s="237"/>
      <c r="E256" s="8"/>
      <c r="F256" s="8"/>
      <c r="G256" s="8"/>
      <c r="H256" s="8"/>
      <c r="I256" s="8"/>
      <c r="J256" s="8"/>
      <c r="K256" s="12"/>
      <c r="L256" s="57"/>
      <c r="M256" s="57"/>
    </row>
    <row r="257" spans="1:13" ht="12.75">
      <c r="A257" s="13"/>
      <c r="B257" s="13"/>
      <c r="C257" s="5"/>
      <c r="D257" s="237"/>
      <c r="E257" s="8"/>
      <c r="F257" s="8"/>
      <c r="G257" s="8"/>
      <c r="H257" s="8"/>
      <c r="I257" s="8"/>
      <c r="J257" s="8"/>
      <c r="K257" s="12"/>
      <c r="L257" s="57"/>
      <c r="M257" s="57"/>
    </row>
    <row r="258" spans="11:13" ht="12.75">
      <c r="K258" s="12"/>
      <c r="L258" s="57"/>
      <c r="M258" s="57"/>
    </row>
    <row r="259" spans="11:13" ht="12.75">
      <c r="K259" s="12"/>
      <c r="L259" s="57"/>
      <c r="M259" s="57"/>
    </row>
    <row r="260" spans="11:13" ht="12.75">
      <c r="K260" s="12"/>
      <c r="L260" s="57"/>
      <c r="M260" s="57"/>
    </row>
    <row r="261" spans="11:13" ht="12.75">
      <c r="K261" s="12"/>
      <c r="L261" s="57"/>
      <c r="M261" s="57"/>
    </row>
    <row r="262" spans="11:13" ht="12.75">
      <c r="K262" s="12"/>
      <c r="L262" s="57"/>
      <c r="M262" s="57"/>
    </row>
    <row r="263" spans="11:13" ht="12.75">
      <c r="K263" s="12"/>
      <c r="L263" s="12"/>
      <c r="M263" s="12"/>
    </row>
    <row r="264" spans="11:13" ht="12.75">
      <c r="K264" s="12"/>
      <c r="L264" s="12"/>
      <c r="M264" s="12"/>
    </row>
  </sheetData>
  <sheetProtection sheet="1" objects="1" scenarios="1"/>
  <autoFilter ref="A7:J223"/>
  <mergeCells count="14">
    <mergeCell ref="A1:K1"/>
    <mergeCell ref="B2:K2"/>
    <mergeCell ref="B3:K3"/>
    <mergeCell ref="A4:J4"/>
    <mergeCell ref="C5:C6"/>
    <mergeCell ref="D5:D6"/>
    <mergeCell ref="B5:B6"/>
    <mergeCell ref="A5:A6"/>
    <mergeCell ref="K5:K6"/>
    <mergeCell ref="G9:I9"/>
    <mergeCell ref="G10:I10"/>
    <mergeCell ref="H5:J5"/>
    <mergeCell ref="E5:G5"/>
    <mergeCell ref="A247:J247"/>
  </mergeCells>
  <printOptions horizontalCentered="1"/>
  <pageMargins left="0.5118110236220472" right="0.5118110236220472" top="0.7480314960629921" bottom="0.35433070866141736" header="0.15748031496062992" footer="0.31496062992125984"/>
  <pageSetup horizontalDpi="600" verticalDpi="600" orientation="landscape" paperSize="9" scale="69" r:id="rId1"/>
  <rowBreaks count="3" manualBreakCount="3">
    <brk id="77" max="255" man="1"/>
    <brk id="160" max="255" man="1"/>
    <brk id="2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32" sqref="C32"/>
    </sheetView>
  </sheetViews>
  <sheetFormatPr defaultColWidth="9.33203125" defaultRowHeight="12.75"/>
  <cols>
    <col min="2" max="2" width="57" style="0" customWidth="1"/>
    <col min="3" max="3" width="21.16015625" style="0" customWidth="1"/>
    <col min="4" max="4" width="18.83203125" style="0" customWidth="1"/>
  </cols>
  <sheetData>
    <row r="1" spans="1:4" ht="19.5" customHeight="1" thickBot="1">
      <c r="A1" s="307" t="s">
        <v>143</v>
      </c>
      <c r="B1" s="308"/>
      <c r="C1" s="308"/>
      <c r="D1" s="309"/>
    </row>
    <row r="2" spans="1:4" ht="5.25" customHeight="1" thickBot="1">
      <c r="A2" s="61"/>
      <c r="B2" s="62"/>
      <c r="C2" s="63"/>
      <c r="D2" s="64"/>
    </row>
    <row r="3" spans="1:4" ht="33.75" customHeight="1">
      <c r="A3" s="128" t="s">
        <v>144</v>
      </c>
      <c r="B3" s="305" t="s">
        <v>162</v>
      </c>
      <c r="C3" s="305"/>
      <c r="D3" s="306"/>
    </row>
    <row r="4" spans="1:4" ht="30.75" customHeight="1" thickBot="1">
      <c r="A4" s="129" t="s">
        <v>145</v>
      </c>
      <c r="B4" s="294" t="s">
        <v>151</v>
      </c>
      <c r="C4" s="294"/>
      <c r="D4" s="295"/>
    </row>
    <row r="5" spans="1:4" ht="5.25" customHeight="1" thickBot="1">
      <c r="A5" s="65"/>
      <c r="B5" s="66"/>
      <c r="C5" s="67"/>
      <c r="D5" s="68"/>
    </row>
    <row r="6" spans="1:8" ht="15.75" customHeight="1" thickBot="1">
      <c r="A6" s="82" t="s">
        <v>146</v>
      </c>
      <c r="B6" s="83" t="s">
        <v>147</v>
      </c>
      <c r="C6" s="84" t="s">
        <v>148</v>
      </c>
      <c r="D6" s="85" t="s">
        <v>149</v>
      </c>
      <c r="E6" s="56"/>
      <c r="F6" s="56"/>
      <c r="G6" s="56"/>
      <c r="H6" s="56"/>
    </row>
    <row r="7" spans="1:8" ht="15.75" customHeight="1">
      <c r="A7" s="70">
        <v>1</v>
      </c>
      <c r="B7" s="81" t="s">
        <v>100</v>
      </c>
      <c r="C7" s="86">
        <f>Plan_Orç!K12</f>
        <v>0</v>
      </c>
      <c r="D7" s="71" t="e">
        <f>C7/C23</f>
        <v>#DIV/0!</v>
      </c>
      <c r="E7" s="56"/>
      <c r="F7" s="56"/>
      <c r="G7" s="56"/>
      <c r="H7" s="56"/>
    </row>
    <row r="8" spans="1:8" ht="15.75" customHeight="1">
      <c r="A8" s="72">
        <v>2</v>
      </c>
      <c r="B8" s="94" t="s">
        <v>95</v>
      </c>
      <c r="C8" s="87">
        <f>Plan_Orç!K15</f>
        <v>0</v>
      </c>
      <c r="D8" s="73" t="e">
        <f>C8/C23</f>
        <v>#DIV/0!</v>
      </c>
      <c r="E8" s="56"/>
      <c r="F8" s="56"/>
      <c r="G8" s="56"/>
      <c r="H8" s="56"/>
    </row>
    <row r="9" spans="1:8" ht="15.75" customHeight="1">
      <c r="A9" s="72">
        <v>3</v>
      </c>
      <c r="B9" s="75" t="str">
        <f>Plan_Orç!B38</f>
        <v>Alvenarias, fechamentos e divisórias</v>
      </c>
      <c r="C9" s="87">
        <f>Plan_Orç!K38</f>
        <v>0</v>
      </c>
      <c r="D9" s="73" t="e">
        <f>C9/C23</f>
        <v>#DIV/0!</v>
      </c>
      <c r="E9" s="56"/>
      <c r="F9" s="56"/>
      <c r="G9" s="56"/>
      <c r="H9" s="56"/>
    </row>
    <row r="10" spans="1:8" ht="15.75" customHeight="1">
      <c r="A10" s="72">
        <v>4</v>
      </c>
      <c r="B10" s="75" t="str">
        <f>Plan_Orç!B49</f>
        <v>Esquadrias e acessórios</v>
      </c>
      <c r="C10" s="87">
        <f>Plan_Orç!K49</f>
        <v>0</v>
      </c>
      <c r="D10" s="73" t="e">
        <f>C10/C23</f>
        <v>#DIV/0!</v>
      </c>
      <c r="E10" s="56"/>
      <c r="F10" s="56"/>
      <c r="G10" s="56"/>
      <c r="H10" s="56"/>
    </row>
    <row r="11" spans="1:8" ht="15.75" customHeight="1">
      <c r="A11" s="72">
        <v>5</v>
      </c>
      <c r="B11" s="75" t="str">
        <f>Plan_Orç!B66</f>
        <v>Sistemas de prevenção e combate a incêndio</v>
      </c>
      <c r="C11" s="87">
        <f>Plan_Orç!K66</f>
        <v>0</v>
      </c>
      <c r="D11" s="73" t="e">
        <f>C11/C23</f>
        <v>#DIV/0!</v>
      </c>
      <c r="E11" s="56"/>
      <c r="F11" s="56"/>
      <c r="G11" s="56"/>
      <c r="H11" s="56"/>
    </row>
    <row r="12" spans="1:8" ht="15.75" customHeight="1">
      <c r="A12" s="72">
        <v>6</v>
      </c>
      <c r="B12" s="74" t="str">
        <f>Plan_Orç!B78</f>
        <v>Sistemas elétricos</v>
      </c>
      <c r="C12" s="88">
        <f>Plan_Orç!K78</f>
        <v>0</v>
      </c>
      <c r="D12" s="73" t="e">
        <f>C12/C23</f>
        <v>#DIV/0!</v>
      </c>
      <c r="E12" s="57"/>
      <c r="F12" s="57"/>
      <c r="G12" s="56"/>
      <c r="H12" s="56"/>
    </row>
    <row r="13" spans="1:8" ht="15.75" customHeight="1">
      <c r="A13" s="72">
        <v>7</v>
      </c>
      <c r="B13" s="204" t="str">
        <f>Plan_Orç!B113</f>
        <v>Impermeabilização</v>
      </c>
      <c r="C13" s="88">
        <f>Plan_Orç!K113</f>
        <v>0</v>
      </c>
      <c r="D13" s="73" t="e">
        <f>C13/C23</f>
        <v>#DIV/0!</v>
      </c>
      <c r="E13" s="57"/>
      <c r="F13" s="57"/>
      <c r="G13" s="56"/>
      <c r="H13" s="56"/>
    </row>
    <row r="14" spans="1:8" ht="15.75" customHeight="1">
      <c r="A14" s="72">
        <v>8</v>
      </c>
      <c r="B14" s="95" t="str">
        <f>Plan_Orç!B123</f>
        <v>Luminárias</v>
      </c>
      <c r="C14" s="87">
        <f>Plan_Orç!K123</f>
        <v>0</v>
      </c>
      <c r="D14" s="73" t="e">
        <f>C14/C23</f>
        <v>#DIV/0!</v>
      </c>
      <c r="E14" s="56"/>
      <c r="F14" s="56"/>
      <c r="G14" s="56"/>
      <c r="H14" s="56"/>
    </row>
    <row r="15" spans="1:8" ht="15.75" customHeight="1">
      <c r="A15" s="72">
        <v>9</v>
      </c>
      <c r="B15" s="75" t="str">
        <f>Plan_Orç!B129</f>
        <v>Ar condicionado, ventilação e exaustão</v>
      </c>
      <c r="C15" s="89">
        <f>Plan_Orç!K129</f>
        <v>0</v>
      </c>
      <c r="D15" s="73" t="e">
        <f>C15/C23</f>
        <v>#DIV/0!</v>
      </c>
      <c r="E15" s="58"/>
      <c r="F15" s="58"/>
      <c r="G15" s="58"/>
      <c r="H15" s="58"/>
    </row>
    <row r="16" spans="1:8" ht="15.75" customHeight="1">
      <c r="A16" s="76">
        <v>10</v>
      </c>
      <c r="B16" s="77" t="str">
        <f>Plan_Orç!B134</f>
        <v>Revestimentos de paredes</v>
      </c>
      <c r="C16" s="88">
        <f>Plan_Orç!K134</f>
        <v>0</v>
      </c>
      <c r="D16" s="73" t="e">
        <f>C16/C23</f>
        <v>#DIV/0!</v>
      </c>
      <c r="E16" s="57"/>
      <c r="F16" s="57"/>
      <c r="G16" s="57"/>
      <c r="H16" s="57"/>
    </row>
    <row r="17" spans="1:8" ht="15.75" customHeight="1">
      <c r="A17" s="78">
        <v>11</v>
      </c>
      <c r="B17" s="95" t="s">
        <v>405</v>
      </c>
      <c r="C17" s="89">
        <f>Plan_Orç!K140</f>
        <v>0</v>
      </c>
      <c r="D17" s="73" t="e">
        <f>C17/C23</f>
        <v>#DIV/0!</v>
      </c>
      <c r="E17" s="59"/>
      <c r="F17" s="56"/>
      <c r="G17" s="56"/>
      <c r="H17" s="56"/>
    </row>
    <row r="18" spans="1:8" ht="15.75" customHeight="1">
      <c r="A18" s="78">
        <v>12</v>
      </c>
      <c r="B18" s="95" t="s">
        <v>406</v>
      </c>
      <c r="C18" s="89">
        <f>Plan_Orç!K147</f>
        <v>0</v>
      </c>
      <c r="D18" s="73" t="e">
        <f>C18/C23</f>
        <v>#DIV/0!</v>
      </c>
      <c r="E18" s="59"/>
      <c r="F18" s="56"/>
      <c r="G18" s="56"/>
      <c r="H18" s="56"/>
    </row>
    <row r="19" spans="1:8" ht="15.75" customHeight="1">
      <c r="A19" s="72">
        <v>13</v>
      </c>
      <c r="B19" s="75" t="str">
        <f>Plan_Orç!B161</f>
        <v>Pinturas</v>
      </c>
      <c r="C19" s="87">
        <f>Plan_Orç!K161</f>
        <v>0</v>
      </c>
      <c r="D19" s="73" t="e">
        <f>C19/C23</f>
        <v>#DIV/0!</v>
      </c>
      <c r="E19" s="56"/>
      <c r="F19" s="56"/>
      <c r="G19" s="56"/>
      <c r="H19" s="56"/>
    </row>
    <row r="20" spans="1:8" ht="15.75" customHeight="1">
      <c r="A20" s="79">
        <v>14</v>
      </c>
      <c r="B20" s="77" t="s">
        <v>109</v>
      </c>
      <c r="C20" s="89">
        <f>Plan_Orç!K180</f>
        <v>0</v>
      </c>
      <c r="D20" s="73" t="e">
        <f>C20/C23</f>
        <v>#DIV/0!</v>
      </c>
      <c r="E20" s="60"/>
      <c r="F20" s="9"/>
      <c r="G20" s="9"/>
      <c r="H20" s="9"/>
    </row>
    <row r="21" spans="1:8" ht="15.75" customHeight="1">
      <c r="A21" s="80">
        <v>15</v>
      </c>
      <c r="B21" s="77" t="str">
        <f>Plan_Orç!B211</f>
        <v>Sistemas hidráulicos</v>
      </c>
      <c r="C21" s="88">
        <f>Plan_Orç!K211</f>
        <v>0</v>
      </c>
      <c r="D21" s="73" t="e">
        <f>C21/C23</f>
        <v>#DIV/0!</v>
      </c>
      <c r="E21" s="10"/>
      <c r="F21" s="9"/>
      <c r="G21" s="9"/>
      <c r="H21" s="9"/>
    </row>
    <row r="22" spans="1:8" ht="15.75" customHeight="1" thickBot="1">
      <c r="A22" s="205">
        <v>16</v>
      </c>
      <c r="B22" s="206" t="str">
        <f>Plan_Orç!B242</f>
        <v>Serviços complementares</v>
      </c>
      <c r="C22" s="207">
        <f>Plan_Orç!K242</f>
        <v>0</v>
      </c>
      <c r="D22" s="208" t="e">
        <f>C22/C23</f>
        <v>#DIV/0!</v>
      </c>
      <c r="E22" s="10"/>
      <c r="F22" s="9"/>
      <c r="G22" s="9"/>
      <c r="H22" s="9"/>
    </row>
    <row r="23" spans="1:4" ht="15.75" customHeight="1" thickBot="1">
      <c r="A23" s="90"/>
      <c r="B23" s="91" t="s">
        <v>150</v>
      </c>
      <c r="C23" s="92">
        <f>SUM(C7:C22)</f>
        <v>0</v>
      </c>
      <c r="D23" s="96">
        <v>1</v>
      </c>
    </row>
    <row r="24" spans="1:4" ht="15.75" customHeight="1" thickBot="1">
      <c r="A24" s="6"/>
      <c r="B24" s="6"/>
      <c r="C24" s="6"/>
      <c r="D24" s="6"/>
    </row>
    <row r="25" spans="1:4" ht="15.75" customHeight="1">
      <c r="A25" s="18" t="s">
        <v>118</v>
      </c>
      <c r="B25" s="16"/>
      <c r="C25" s="16"/>
      <c r="D25" s="17"/>
    </row>
    <row r="26" spans="1:4" ht="15.75" customHeight="1">
      <c r="A26" s="310" t="s">
        <v>119</v>
      </c>
      <c r="B26" s="311" t="s">
        <v>453</v>
      </c>
      <c r="C26" s="311"/>
      <c r="D26" s="312"/>
    </row>
    <row r="27" spans="1:4" ht="15.75" customHeight="1">
      <c r="A27" s="310"/>
      <c r="B27" s="311"/>
      <c r="C27" s="311"/>
      <c r="D27" s="312"/>
    </row>
    <row r="28" spans="1:4" ht="15.75" customHeight="1" thickBot="1">
      <c r="A28" s="93"/>
      <c r="B28" s="97" t="s">
        <v>458</v>
      </c>
      <c r="C28" s="97"/>
      <c r="D28" s="98"/>
    </row>
  </sheetData>
  <sheetProtection sheet="1" objects="1" scenarios="1"/>
  <mergeCells count="5">
    <mergeCell ref="B3:D3"/>
    <mergeCell ref="B4:D4"/>
    <mergeCell ref="A1:D1"/>
    <mergeCell ref="A26:A27"/>
    <mergeCell ref="B26:D27"/>
  </mergeCells>
  <printOptions/>
  <pageMargins left="0.511811024" right="0.511811024" top="0.787401575" bottom="0.787401575" header="0.31496062" footer="0.3149606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S19" sqref="S19"/>
    </sheetView>
  </sheetViews>
  <sheetFormatPr defaultColWidth="9.33203125" defaultRowHeight="12.75"/>
  <cols>
    <col min="2" max="2" width="56.16015625" style="0" customWidth="1"/>
    <col min="3" max="3" width="12.83203125" style="0" customWidth="1"/>
    <col min="4" max="4" width="9.66015625" style="0" customWidth="1"/>
    <col min="5" max="5" width="12.83203125" style="0" customWidth="1"/>
    <col min="7" max="7" width="12.83203125" style="0" customWidth="1"/>
    <col min="9" max="9" width="12.83203125" style="0" customWidth="1"/>
    <col min="11" max="11" width="18" style="0" customWidth="1"/>
  </cols>
  <sheetData>
    <row r="1" spans="1:11" ht="27" customHeight="1" thickBot="1">
      <c r="A1" s="307" t="s">
        <v>154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</row>
    <row r="2" spans="1:3" ht="5.25" customHeight="1" thickBot="1">
      <c r="A2" s="61"/>
      <c r="B2" s="62"/>
      <c r="C2" s="64"/>
    </row>
    <row r="3" spans="1:11" ht="30.75" customHeight="1">
      <c r="A3" s="107" t="s">
        <v>144</v>
      </c>
      <c r="B3" s="316" t="s">
        <v>162</v>
      </c>
      <c r="C3" s="317"/>
      <c r="D3" s="317"/>
      <c r="E3" s="317"/>
      <c r="F3" s="317"/>
      <c r="G3" s="317"/>
      <c r="H3" s="317"/>
      <c r="I3" s="317"/>
      <c r="J3" s="317"/>
      <c r="K3" s="318"/>
    </row>
    <row r="4" spans="1:11" ht="34.5" customHeight="1" thickBot="1">
      <c r="A4" s="108" t="s">
        <v>145</v>
      </c>
      <c r="B4" s="319" t="s">
        <v>152</v>
      </c>
      <c r="C4" s="320"/>
      <c r="D4" s="320"/>
      <c r="E4" s="320"/>
      <c r="F4" s="320"/>
      <c r="G4" s="320"/>
      <c r="H4" s="320"/>
      <c r="I4" s="320"/>
      <c r="J4" s="320"/>
      <c r="K4" s="321"/>
    </row>
    <row r="5" spans="1:3" ht="4.5" customHeight="1" thickBot="1">
      <c r="A5" s="65"/>
      <c r="B5" s="66"/>
      <c r="C5" s="68"/>
    </row>
    <row r="6" spans="1:11" ht="18.75" customHeight="1" thickBot="1">
      <c r="A6" s="106" t="s">
        <v>146</v>
      </c>
      <c r="B6" s="105" t="s">
        <v>147</v>
      </c>
      <c r="C6" s="322" t="s">
        <v>155</v>
      </c>
      <c r="D6" s="323"/>
      <c r="E6" s="315" t="s">
        <v>156</v>
      </c>
      <c r="F6" s="315"/>
      <c r="G6" s="315" t="s">
        <v>157</v>
      </c>
      <c r="H6" s="315"/>
      <c r="I6" s="315" t="s">
        <v>158</v>
      </c>
      <c r="J6" s="315"/>
      <c r="K6" s="103" t="s">
        <v>148</v>
      </c>
    </row>
    <row r="7" spans="1:13" ht="15.75" customHeight="1">
      <c r="A7" s="119">
        <v>1</v>
      </c>
      <c r="B7" s="81" t="s">
        <v>100</v>
      </c>
      <c r="C7" s="125">
        <f aca="true" t="shared" si="0" ref="C7:C22">K7*D7</f>
        <v>0</v>
      </c>
      <c r="D7" s="113">
        <v>0.7</v>
      </c>
      <c r="E7" s="114">
        <f aca="true" t="shared" si="1" ref="E7:E22">F7*K7</f>
        <v>0</v>
      </c>
      <c r="F7" s="113">
        <v>0.1</v>
      </c>
      <c r="G7" s="114">
        <f aca="true" t="shared" si="2" ref="G7:G22">H7*K7</f>
        <v>0</v>
      </c>
      <c r="H7" s="113">
        <v>0.1</v>
      </c>
      <c r="I7" s="114">
        <f aca="true" t="shared" si="3" ref="I7:I22">K7*J7</f>
        <v>0</v>
      </c>
      <c r="J7" s="113">
        <v>0.1</v>
      </c>
      <c r="K7" s="109">
        <f>Analitico!C7</f>
        <v>0</v>
      </c>
      <c r="M7" s="99">
        <f>SUM(D7+F7+H7+J7)</f>
        <v>0.9999999999999999</v>
      </c>
    </row>
    <row r="8" spans="1:13" ht="15.75" customHeight="1">
      <c r="A8" s="120">
        <v>2</v>
      </c>
      <c r="B8" s="94" t="s">
        <v>95</v>
      </c>
      <c r="C8" s="126">
        <f t="shared" si="0"/>
        <v>0</v>
      </c>
      <c r="D8" s="115">
        <v>0.7</v>
      </c>
      <c r="E8" s="116">
        <f t="shared" si="1"/>
        <v>0</v>
      </c>
      <c r="F8" s="115">
        <v>0.3</v>
      </c>
      <c r="G8" s="117">
        <f t="shared" si="2"/>
        <v>0</v>
      </c>
      <c r="H8" s="118">
        <v>0</v>
      </c>
      <c r="I8" s="117">
        <f t="shared" si="3"/>
        <v>0</v>
      </c>
      <c r="J8" s="118">
        <v>0</v>
      </c>
      <c r="K8" s="110">
        <f>Analitico!C8</f>
        <v>0</v>
      </c>
      <c r="M8" s="99">
        <f aca="true" t="shared" si="4" ref="M8:M22">SUM(D8+F8+H8+J8)</f>
        <v>1</v>
      </c>
    </row>
    <row r="9" spans="1:13" ht="15.75" customHeight="1">
      <c r="A9" s="120">
        <v>3</v>
      </c>
      <c r="B9" s="75" t="str">
        <f>Plan_Orç!B38</f>
        <v>Alvenarias, fechamentos e divisórias</v>
      </c>
      <c r="C9" s="127">
        <f t="shared" si="0"/>
        <v>0</v>
      </c>
      <c r="D9" s="118">
        <v>0</v>
      </c>
      <c r="E9" s="116">
        <f t="shared" si="1"/>
        <v>0</v>
      </c>
      <c r="F9" s="115">
        <v>0.8</v>
      </c>
      <c r="G9" s="116">
        <f t="shared" si="2"/>
        <v>0</v>
      </c>
      <c r="H9" s="115">
        <v>0.2</v>
      </c>
      <c r="I9" s="117">
        <f t="shared" si="3"/>
        <v>0</v>
      </c>
      <c r="J9" s="118">
        <v>0</v>
      </c>
      <c r="K9" s="110">
        <f>Analitico!C9</f>
        <v>0</v>
      </c>
      <c r="M9" s="99">
        <f t="shared" si="4"/>
        <v>1</v>
      </c>
    </row>
    <row r="10" spans="1:13" ht="15.75" customHeight="1">
      <c r="A10" s="120">
        <v>4</v>
      </c>
      <c r="B10" s="75" t="str">
        <f>Plan_Orç!B49</f>
        <v>Esquadrias e acessórios</v>
      </c>
      <c r="C10" s="127">
        <f t="shared" si="0"/>
        <v>0</v>
      </c>
      <c r="D10" s="118">
        <v>0</v>
      </c>
      <c r="E10" s="116">
        <f t="shared" si="1"/>
        <v>0</v>
      </c>
      <c r="F10" s="115">
        <v>0.3</v>
      </c>
      <c r="G10" s="116">
        <f t="shared" si="2"/>
        <v>0</v>
      </c>
      <c r="H10" s="115">
        <v>0.6</v>
      </c>
      <c r="I10" s="116">
        <f t="shared" si="3"/>
        <v>0</v>
      </c>
      <c r="J10" s="115">
        <v>0.1</v>
      </c>
      <c r="K10" s="110">
        <f>Analitico!C10</f>
        <v>0</v>
      </c>
      <c r="M10" s="99">
        <f t="shared" si="4"/>
        <v>0.9999999999999999</v>
      </c>
    </row>
    <row r="11" spans="1:13" ht="15.75" customHeight="1">
      <c r="A11" s="120">
        <v>5</v>
      </c>
      <c r="B11" s="75" t="str">
        <f>Plan_Orç!B66</f>
        <v>Sistemas de prevenção e combate a incêndio</v>
      </c>
      <c r="C11" s="127">
        <f t="shared" si="0"/>
        <v>0</v>
      </c>
      <c r="D11" s="118">
        <v>0</v>
      </c>
      <c r="E11" s="116">
        <f t="shared" si="1"/>
        <v>0</v>
      </c>
      <c r="F11" s="115">
        <v>0.15</v>
      </c>
      <c r="G11" s="116">
        <f t="shared" si="2"/>
        <v>0</v>
      </c>
      <c r="H11" s="115">
        <v>0.65</v>
      </c>
      <c r="I11" s="116">
        <f t="shared" si="3"/>
        <v>0</v>
      </c>
      <c r="J11" s="115">
        <v>0.2</v>
      </c>
      <c r="K11" s="110">
        <f>Analitico!C11</f>
        <v>0</v>
      </c>
      <c r="M11" s="99">
        <f t="shared" si="4"/>
        <v>1</v>
      </c>
    </row>
    <row r="12" spans="1:13" ht="15.75" customHeight="1">
      <c r="A12" s="120">
        <v>6</v>
      </c>
      <c r="B12" s="74" t="str">
        <f>Plan_Orç!B78</f>
        <v>Sistemas elétricos</v>
      </c>
      <c r="C12" s="127">
        <f t="shared" si="0"/>
        <v>0</v>
      </c>
      <c r="D12" s="118">
        <v>0</v>
      </c>
      <c r="E12" s="116">
        <f t="shared" si="1"/>
        <v>0</v>
      </c>
      <c r="F12" s="115">
        <v>0.15</v>
      </c>
      <c r="G12" s="116">
        <f t="shared" si="2"/>
        <v>0</v>
      </c>
      <c r="H12" s="115">
        <v>0.65</v>
      </c>
      <c r="I12" s="116">
        <f t="shared" si="3"/>
        <v>0</v>
      </c>
      <c r="J12" s="115">
        <v>0.2</v>
      </c>
      <c r="K12" s="111">
        <f>Analitico!C12</f>
        <v>0</v>
      </c>
      <c r="M12" s="99">
        <f t="shared" si="4"/>
        <v>1</v>
      </c>
    </row>
    <row r="13" spans="1:13" ht="15.75" customHeight="1">
      <c r="A13" s="120">
        <v>7</v>
      </c>
      <c r="B13" s="204" t="str">
        <f>Plan_Orç!B113</f>
        <v>Impermeabilização</v>
      </c>
      <c r="C13" s="127">
        <f t="shared" si="0"/>
        <v>0</v>
      </c>
      <c r="D13" s="118">
        <v>0</v>
      </c>
      <c r="E13" s="116">
        <f t="shared" si="1"/>
        <v>0</v>
      </c>
      <c r="F13" s="115">
        <v>0.7</v>
      </c>
      <c r="G13" s="116">
        <f t="shared" si="2"/>
        <v>0</v>
      </c>
      <c r="H13" s="115">
        <v>0.3</v>
      </c>
      <c r="I13" s="117">
        <f t="shared" si="3"/>
        <v>0</v>
      </c>
      <c r="J13" s="118">
        <v>0</v>
      </c>
      <c r="K13" s="111">
        <f>Analitico!C13</f>
        <v>0</v>
      </c>
      <c r="M13" s="99">
        <f t="shared" si="4"/>
        <v>1</v>
      </c>
    </row>
    <row r="14" spans="1:13" ht="15.75" customHeight="1">
      <c r="A14" s="120">
        <v>8</v>
      </c>
      <c r="B14" s="95" t="str">
        <f>Plan_Orç!B123</f>
        <v>Luminárias</v>
      </c>
      <c r="C14" s="127">
        <f t="shared" si="0"/>
        <v>0</v>
      </c>
      <c r="D14" s="209">
        <v>0</v>
      </c>
      <c r="E14" s="116">
        <f t="shared" si="1"/>
        <v>0</v>
      </c>
      <c r="F14" s="115">
        <v>0.6</v>
      </c>
      <c r="G14" s="116">
        <f t="shared" si="2"/>
        <v>0</v>
      </c>
      <c r="H14" s="115">
        <v>0.1</v>
      </c>
      <c r="I14" s="116">
        <f t="shared" si="3"/>
        <v>0</v>
      </c>
      <c r="J14" s="115">
        <v>0.3</v>
      </c>
      <c r="K14" s="110">
        <f>Analitico!C14</f>
        <v>0</v>
      </c>
      <c r="M14" s="99">
        <f t="shared" si="4"/>
        <v>1</v>
      </c>
    </row>
    <row r="15" spans="1:13" ht="15.75" customHeight="1">
      <c r="A15" s="120">
        <v>9</v>
      </c>
      <c r="B15" s="75" t="str">
        <f>Plan_Orç!B129</f>
        <v>Ar condicionado, ventilação e exaustão</v>
      </c>
      <c r="C15" s="127">
        <f t="shared" si="0"/>
        <v>0</v>
      </c>
      <c r="D15" s="118">
        <v>0</v>
      </c>
      <c r="E15" s="116">
        <f t="shared" si="1"/>
        <v>0</v>
      </c>
      <c r="F15" s="115">
        <v>0.45</v>
      </c>
      <c r="G15" s="116">
        <f t="shared" si="2"/>
        <v>0</v>
      </c>
      <c r="H15" s="115">
        <v>0.35</v>
      </c>
      <c r="I15" s="116">
        <f t="shared" si="3"/>
        <v>0</v>
      </c>
      <c r="J15" s="115">
        <v>0.2</v>
      </c>
      <c r="K15" s="112">
        <f>Analitico!C15</f>
        <v>0</v>
      </c>
      <c r="M15" s="99">
        <f t="shared" si="4"/>
        <v>1</v>
      </c>
    </row>
    <row r="16" spans="1:13" ht="15.75" customHeight="1">
      <c r="A16" s="121">
        <v>10</v>
      </c>
      <c r="B16" s="77" t="str">
        <f>Plan_Orç!B134</f>
        <v>Revestimentos de paredes</v>
      </c>
      <c r="C16" s="127">
        <f t="shared" si="0"/>
        <v>0</v>
      </c>
      <c r="D16" s="118">
        <v>0</v>
      </c>
      <c r="E16" s="116">
        <f t="shared" si="1"/>
        <v>0</v>
      </c>
      <c r="F16" s="115">
        <v>0.2</v>
      </c>
      <c r="G16" s="116">
        <f t="shared" si="2"/>
        <v>0</v>
      </c>
      <c r="H16" s="115">
        <v>0.2</v>
      </c>
      <c r="I16" s="116">
        <f t="shared" si="3"/>
        <v>0</v>
      </c>
      <c r="J16" s="115">
        <v>0.6</v>
      </c>
      <c r="K16" s="111">
        <f>Analitico!C16</f>
        <v>0</v>
      </c>
      <c r="M16" s="99">
        <f t="shared" si="4"/>
        <v>1</v>
      </c>
    </row>
    <row r="17" spans="1:13" ht="15.75" customHeight="1">
      <c r="A17" s="122">
        <v>11</v>
      </c>
      <c r="B17" s="95" t="s">
        <v>405</v>
      </c>
      <c r="C17" s="126">
        <f t="shared" si="0"/>
        <v>0</v>
      </c>
      <c r="D17" s="115">
        <v>0.1</v>
      </c>
      <c r="E17" s="116">
        <f t="shared" si="1"/>
        <v>0</v>
      </c>
      <c r="F17" s="115">
        <v>0.2</v>
      </c>
      <c r="G17" s="116">
        <f t="shared" si="2"/>
        <v>0</v>
      </c>
      <c r="H17" s="115">
        <v>0.4</v>
      </c>
      <c r="I17" s="116">
        <f t="shared" si="3"/>
        <v>0</v>
      </c>
      <c r="J17" s="115">
        <v>0.3</v>
      </c>
      <c r="K17" s="112">
        <f>Analitico!C17</f>
        <v>0</v>
      </c>
      <c r="M17" s="99">
        <f t="shared" si="4"/>
        <v>1</v>
      </c>
    </row>
    <row r="18" spans="1:13" ht="15.75" customHeight="1">
      <c r="A18" s="122">
        <v>12</v>
      </c>
      <c r="B18" s="95" t="s">
        <v>406</v>
      </c>
      <c r="C18" s="126">
        <f t="shared" si="0"/>
        <v>0</v>
      </c>
      <c r="D18" s="115">
        <v>0.1</v>
      </c>
      <c r="E18" s="116">
        <f t="shared" si="1"/>
        <v>0</v>
      </c>
      <c r="F18" s="115">
        <v>0.2</v>
      </c>
      <c r="G18" s="116">
        <f t="shared" si="2"/>
        <v>0</v>
      </c>
      <c r="H18" s="115">
        <v>0.4</v>
      </c>
      <c r="I18" s="116">
        <f t="shared" si="3"/>
        <v>0</v>
      </c>
      <c r="J18" s="115">
        <v>0.3</v>
      </c>
      <c r="K18" s="112">
        <f>Analitico!C18</f>
        <v>0</v>
      </c>
      <c r="M18" s="99">
        <f t="shared" si="4"/>
        <v>1</v>
      </c>
    </row>
    <row r="19" spans="1:13" ht="15.75" customHeight="1">
      <c r="A19" s="120">
        <v>13</v>
      </c>
      <c r="B19" s="75" t="str">
        <f>Plan_Orç!B161</f>
        <v>Pinturas</v>
      </c>
      <c r="C19" s="127">
        <f t="shared" si="0"/>
        <v>0</v>
      </c>
      <c r="D19" s="209">
        <v>0</v>
      </c>
      <c r="E19" s="116">
        <f t="shared" si="1"/>
        <v>0</v>
      </c>
      <c r="F19" s="115">
        <v>0.3</v>
      </c>
      <c r="G19" s="116">
        <f t="shared" si="2"/>
        <v>0</v>
      </c>
      <c r="H19" s="115">
        <v>0.45</v>
      </c>
      <c r="I19" s="116">
        <f t="shared" si="3"/>
        <v>0</v>
      </c>
      <c r="J19" s="115">
        <v>0.25</v>
      </c>
      <c r="K19" s="110">
        <f>Analitico!C19</f>
        <v>0</v>
      </c>
      <c r="M19" s="99">
        <f t="shared" si="4"/>
        <v>1</v>
      </c>
    </row>
    <row r="20" spans="1:13" ht="15.75" customHeight="1">
      <c r="A20" s="123">
        <v>14</v>
      </c>
      <c r="B20" s="77" t="s">
        <v>109</v>
      </c>
      <c r="C20" s="127">
        <f t="shared" si="0"/>
        <v>0</v>
      </c>
      <c r="D20" s="118">
        <v>0</v>
      </c>
      <c r="E20" s="116">
        <f t="shared" si="1"/>
        <v>0</v>
      </c>
      <c r="F20" s="115">
        <v>0.15</v>
      </c>
      <c r="G20" s="116">
        <f t="shared" si="2"/>
        <v>0</v>
      </c>
      <c r="H20" s="115">
        <v>0.35</v>
      </c>
      <c r="I20" s="116">
        <f t="shared" si="3"/>
        <v>0</v>
      </c>
      <c r="J20" s="115">
        <v>0.5</v>
      </c>
      <c r="K20" s="112">
        <f>Analitico!C20</f>
        <v>0</v>
      </c>
      <c r="M20" s="99">
        <f t="shared" si="4"/>
        <v>1</v>
      </c>
    </row>
    <row r="21" spans="1:13" ht="15.75" customHeight="1">
      <c r="A21" s="124">
        <v>15</v>
      </c>
      <c r="B21" s="77" t="str">
        <f>Plan_Orç!B211</f>
        <v>Sistemas hidráulicos</v>
      </c>
      <c r="C21" s="127">
        <f t="shared" si="0"/>
        <v>0</v>
      </c>
      <c r="D21" s="118">
        <v>0</v>
      </c>
      <c r="E21" s="116">
        <f t="shared" si="1"/>
        <v>0</v>
      </c>
      <c r="F21" s="115">
        <v>0.35</v>
      </c>
      <c r="G21" s="116">
        <f t="shared" si="2"/>
        <v>0</v>
      </c>
      <c r="H21" s="115">
        <v>0.65</v>
      </c>
      <c r="I21" s="117">
        <f t="shared" si="3"/>
        <v>0</v>
      </c>
      <c r="J21" s="118">
        <v>0</v>
      </c>
      <c r="K21" s="111">
        <f>Analitico!C21</f>
        <v>0</v>
      </c>
      <c r="M21" s="99">
        <f t="shared" si="4"/>
        <v>1</v>
      </c>
    </row>
    <row r="22" spans="1:13" ht="15.75" customHeight="1" thickBot="1">
      <c r="A22" s="121">
        <v>16</v>
      </c>
      <c r="B22" s="206" t="str">
        <f>Plan_Orç!B242</f>
        <v>Serviços complementares</v>
      </c>
      <c r="C22" s="127">
        <f t="shared" si="0"/>
        <v>0</v>
      </c>
      <c r="D22" s="118">
        <v>0</v>
      </c>
      <c r="E22" s="116">
        <f t="shared" si="1"/>
        <v>0</v>
      </c>
      <c r="F22" s="115">
        <v>0.2</v>
      </c>
      <c r="G22" s="116">
        <f t="shared" si="2"/>
        <v>0</v>
      </c>
      <c r="H22" s="115">
        <v>0.35</v>
      </c>
      <c r="I22" s="116">
        <f t="shared" si="3"/>
        <v>0</v>
      </c>
      <c r="J22" s="115">
        <v>0.45</v>
      </c>
      <c r="K22" s="111">
        <f>Analitico!C22</f>
        <v>0</v>
      </c>
      <c r="M22" s="99">
        <f t="shared" si="4"/>
        <v>1</v>
      </c>
    </row>
    <row r="23" spans="1:11" ht="21.75" customHeight="1" thickBot="1">
      <c r="A23" s="313" t="s">
        <v>150</v>
      </c>
      <c r="B23" s="314"/>
      <c r="C23" s="100">
        <f>SUM(C7:C22)</f>
        <v>0</v>
      </c>
      <c r="D23" s="101" t="e">
        <f>C23/K23</f>
        <v>#DIV/0!</v>
      </c>
      <c r="E23" s="102">
        <f>SUM(E7:E22)</f>
        <v>0</v>
      </c>
      <c r="F23" s="101" t="e">
        <f>E23/K23</f>
        <v>#DIV/0!</v>
      </c>
      <c r="G23" s="102">
        <f>SUM(G7:G22)</f>
        <v>0</v>
      </c>
      <c r="H23" s="101" t="e">
        <f>G23/K23</f>
        <v>#DIV/0!</v>
      </c>
      <c r="I23" s="102">
        <f>SUM(I7:I22)</f>
        <v>0</v>
      </c>
      <c r="J23" s="101" t="e">
        <f>I23/K23</f>
        <v>#DIV/0!</v>
      </c>
      <c r="K23" s="104">
        <f>SUM(K7:K22)</f>
        <v>0</v>
      </c>
    </row>
    <row r="24" spans="1:3" ht="12.75">
      <c r="A24" s="6"/>
      <c r="B24" s="6"/>
      <c r="C24" s="6"/>
    </row>
  </sheetData>
  <sheetProtection sheet="1" objects="1" scenarios="1"/>
  <mergeCells count="8">
    <mergeCell ref="A1:K1"/>
    <mergeCell ref="A23:B23"/>
    <mergeCell ref="E6:F6"/>
    <mergeCell ref="G6:H6"/>
    <mergeCell ref="I6:J6"/>
    <mergeCell ref="B3:K3"/>
    <mergeCell ref="B4:K4"/>
    <mergeCell ref="C6:D6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Antonio Ferreira da Cruz</cp:lastModifiedBy>
  <cp:lastPrinted>2023-10-17T14:41:10Z</cp:lastPrinted>
  <dcterms:created xsi:type="dcterms:W3CDTF">2017-11-23T18:50:16Z</dcterms:created>
  <dcterms:modified xsi:type="dcterms:W3CDTF">2023-10-26T14:13:26Z</dcterms:modified>
  <cp:category/>
  <cp:version/>
  <cp:contentType/>
  <cp:contentStatus/>
</cp:coreProperties>
</file>