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Orçamento" sheetId="1" r:id="rId1"/>
    <sheet name="Analitico" sheetId="2" r:id="rId2"/>
    <sheet name="Fisico Financ" sheetId="3" r:id="rId3"/>
  </sheets>
  <definedNames>
    <definedName name="_xlnm._FilterDatabase" localSheetId="0" hidden="1">'Orçamento'!$A$9:$J$217</definedName>
    <definedName name="_xlnm.Print_Area" localSheetId="1">'Analitico'!$A$1:$D$35</definedName>
    <definedName name="_xlnm.Print_Area" localSheetId="2">'Fisico Financ'!$A$1:$K$30</definedName>
  </definedNames>
  <calcPr fullCalcOnLoad="1"/>
</workbook>
</file>

<file path=xl/sharedStrings.xml><?xml version="1.0" encoding="utf-8"?>
<sst xmlns="http://schemas.openxmlformats.org/spreadsheetml/2006/main" count="527" uniqueCount="360">
  <si>
    <t>m²</t>
  </si>
  <si>
    <t>un</t>
  </si>
  <si>
    <t>m</t>
  </si>
  <si>
    <t>Fôrmas</t>
  </si>
  <si>
    <t xml:space="preserve">m³   </t>
  </si>
  <si>
    <t xml:space="preserve">Lastro de brita 1 apiloado com soquete manual para regularização                                                                                                                                                          </t>
  </si>
  <si>
    <t xml:space="preserve">Alvenaria estrutural com blocos cerâmicos, 14 x 19 x 39 cm, espessura da parede 14 cm, juntas de 10 mm com argamassa mista </t>
  </si>
  <si>
    <t>16.107.000030.SER</t>
  </si>
  <si>
    <t>Quadro de distribuição de luz em chapa de aço de sobrepor, até 64 divisões modulares, dimensões externas 973 x 405 x 95 mm</t>
  </si>
  <si>
    <t>16.115.000051.SER</t>
  </si>
  <si>
    <t>Caixa de passagem em chapa de aço com tampa parafusada 152 x 152 x 82 mm</t>
  </si>
  <si>
    <t>16.115.000052.SER</t>
  </si>
  <si>
    <t>Caixa de passagem em chapa de aço com tampa parafusada 202 x 202 x 102 mm</t>
  </si>
  <si>
    <t>16.121.000017.SER</t>
  </si>
  <si>
    <t>Interruptor, uma tecla bipolar paralela 20 A - 250 V</t>
  </si>
  <si>
    <t>16.121.000018.SER</t>
  </si>
  <si>
    <t>Interruptor, uma tecla dupla bipolar simples 10 A - 250 V</t>
  </si>
  <si>
    <t>16.121.000100.SER</t>
  </si>
  <si>
    <t>Tomada dois polos mais terra 20 A - 250 V</t>
  </si>
  <si>
    <t>Luminárias</t>
  </si>
  <si>
    <t>Iluminação de via pública</t>
  </si>
  <si>
    <t>Serviços relacionados</t>
  </si>
  <si>
    <t>kg</t>
  </si>
  <si>
    <t>20.101.000010.SER</t>
  </si>
  <si>
    <t>Chapisco para parede interna ou externa com argamassa de cimento e areia traço 1:3</t>
  </si>
  <si>
    <t>20.102.000037.SER</t>
  </si>
  <si>
    <t>Emboço para parede externa # 3 cm com argamassa mista de cimento, cal e areia traço 1:2:6</t>
  </si>
  <si>
    <t>21.101.000010.SER</t>
  </si>
  <si>
    <t>Gesso</t>
  </si>
  <si>
    <t>21.102.000020.SER</t>
  </si>
  <si>
    <t>Forro de gesso acartonado monolítico # 12,5 mm, aparafusado em perfis metálicos suspensos espaçados a 0,60 m</t>
  </si>
  <si>
    <t>22.112.000005.SER</t>
  </si>
  <si>
    <t>Piso cimentado com argamassa de cimento e areia traço 1:4 # 1,5 cm</t>
  </si>
  <si>
    <t>Concreto</t>
  </si>
  <si>
    <t>22.139.000230.SER</t>
  </si>
  <si>
    <t>22.150.000105.SER</t>
  </si>
  <si>
    <t>Regularização desempenada de base para revestimento de piso com argamassa de cimento e areia # 3 cm / traço: 1:3</t>
  </si>
  <si>
    <t>Esquadrias metálicas</t>
  </si>
  <si>
    <t>24.102.000055.SER</t>
  </si>
  <si>
    <t>Pintura com tinta esmalte em esquadria de ferro, com duas demãos</t>
  </si>
  <si>
    <t>Paredes e tetos</t>
  </si>
  <si>
    <t>24.103.000075.SER</t>
  </si>
  <si>
    <t>Emassamento de parede interna com massa corrida à base de PVA com duas demãos, para pintura látex</t>
  </si>
  <si>
    <t>24.103.000135.SER</t>
  </si>
  <si>
    <t>Pintura com tinta látex PVA em parede interna, com duas demãos, sem massa corrida</t>
  </si>
  <si>
    <t>Pisos</t>
  </si>
  <si>
    <t>26.101.000050.SER</t>
  </si>
  <si>
    <t>Bacia sanitária de louça com caixa acoplada, com tampa e acessórios</t>
  </si>
  <si>
    <t>26.101.000080.SER</t>
  </si>
  <si>
    <t>Bacia sanitária com barras de apoio em duas paredes, com assento sanitário para portadores de necessidades especiais</t>
  </si>
  <si>
    <t>Bancadas</t>
  </si>
  <si>
    <t>26.102.000070.SER</t>
  </si>
  <si>
    <t>Tampo de granito para lavatório # 30 mm largura 060 m</t>
  </si>
  <si>
    <t>Barra de apoio</t>
  </si>
  <si>
    <t>26.104.000060.SER</t>
  </si>
  <si>
    <t>Barra de apoio para portadores de necessidades especiais, largura 80 cm</t>
  </si>
  <si>
    <t>26.110.000050.SER</t>
  </si>
  <si>
    <t>Lavatório de louça com coluna suspensa, barra de apoio de canto e misturador monocomando, para pessoas portadoras de necessidades especiais</t>
  </si>
  <si>
    <t>Torneiras</t>
  </si>
  <si>
    <t>26.120.000100.SER</t>
  </si>
  <si>
    <t>Torneira de pressão metálica para pia</t>
  </si>
  <si>
    <t>Espelhos</t>
  </si>
  <si>
    <t>27.107.000100.SER</t>
  </si>
  <si>
    <t>Espelho cristal para sanitário # 5 mm</t>
  </si>
  <si>
    <t>Redes externas, drenagem - Redes e galerias</t>
  </si>
  <si>
    <t>30.107.000200.SER</t>
  </si>
  <si>
    <t>Tampa de concreto # 5 cm para caixa de inspeção</t>
  </si>
  <si>
    <t>m³</t>
  </si>
  <si>
    <t>Paisagismo</t>
  </si>
  <si>
    <t>30.147.000055.SER</t>
  </si>
  <si>
    <t>Serviços complementares</t>
  </si>
  <si>
    <t>32.109.000200.SER</t>
  </si>
  <si>
    <t>UNITARIO</t>
  </si>
  <si>
    <t>TOTAL</t>
  </si>
  <si>
    <t>15.103.000005.SER</t>
  </si>
  <si>
    <t>Extintor de gás carbônico, capacidade 6 kg</t>
  </si>
  <si>
    <t>15.103.000040.SER</t>
  </si>
  <si>
    <t>Extintor de água pressurizada, capacidade 10 litros</t>
  </si>
  <si>
    <t>15.103.000090.SER</t>
  </si>
  <si>
    <t>Extintor de pó químico pressurizado, capacidade 4 kg</t>
  </si>
  <si>
    <t>15.103.000092.SER</t>
  </si>
  <si>
    <t>Extintor de pó químico pressurizado, capacidade 8 kg</t>
  </si>
  <si>
    <t>04.110.00046.SER</t>
  </si>
  <si>
    <t>02.105.0000.60.SER</t>
  </si>
  <si>
    <t>Escavação manual em solo de 1ª categoria em cava ou vala até 2,00m</t>
  </si>
  <si>
    <t>02.105.000073.SER</t>
  </si>
  <si>
    <t>04.102.000050.SER</t>
  </si>
  <si>
    <t>Concreto dosado em central C35 S50</t>
  </si>
  <si>
    <t>Lastro de concreto, incluindo preparo de caixa, e=5cm</t>
  </si>
  <si>
    <t>Reaterro e compactação manual de vala por apiloamento com soquete</t>
  </si>
  <si>
    <t>Armadura de aço CA-50 para estruturas de concreto armado, Ø até 12,5 mm, corte, dobra e montagem</t>
  </si>
  <si>
    <t>Concreto - aplicação e adensamento com vibrador de imersão com motor elétrico</t>
  </si>
  <si>
    <t>04.102.000200.SER</t>
  </si>
  <si>
    <t>04.101.000005.SER</t>
  </si>
  <si>
    <t>Porta-papel</t>
  </si>
  <si>
    <t>26.115.000100.SER</t>
  </si>
  <si>
    <t>Porta-papel de louça branca ou em cores</t>
  </si>
  <si>
    <t>26.116.000100.SER</t>
  </si>
  <si>
    <t>Saboneteira</t>
  </si>
  <si>
    <t>26.118.000120.SER</t>
  </si>
  <si>
    <t>Saboneteira de louça 7,5 x 15 cm</t>
  </si>
  <si>
    <t>26.108.000090.SER</t>
  </si>
  <si>
    <t>Ducha manual</t>
  </si>
  <si>
    <t>Cuba de louça de semi encaixe</t>
  </si>
  <si>
    <t>Sifão metal cromado 1" x 1 1/2"</t>
  </si>
  <si>
    <t>Caixa de descarga de embutir, acionamento frontal completa</t>
  </si>
  <si>
    <t>Emassamento de forro com massa corrida à base de PVA com duas demãos, para pintura látex</t>
  </si>
  <si>
    <t>Pintura com tinta látex PVA em forros, com duas demãos, sem massa corrida</t>
  </si>
  <si>
    <t>Caixa em chapa padrão TELEBRAS 1200 X 1200 X 150</t>
  </si>
  <si>
    <t>17.102.00014.SER</t>
  </si>
  <si>
    <t>16.111.000602.SER</t>
  </si>
  <si>
    <t>Eletroduto PVC rígido roscável Ø 32 mm 1"</t>
  </si>
  <si>
    <t>16.109.000016.SER</t>
  </si>
  <si>
    <t>Disjuntor monopolar termomagnético de 20 A em quadro de distribuição</t>
  </si>
  <si>
    <t>16.109.000056.SER</t>
  </si>
  <si>
    <t>Disjuntor bipolar termomagnético de 20 A em quadro de distribuição</t>
  </si>
  <si>
    <t>Demolição de alvenaria de tijolo comum, sem reaproveitamento</t>
  </si>
  <si>
    <t>Argamassa de cimento e areia traço 1:3</t>
  </si>
  <si>
    <t>Grelha em ferro fundido para canaleta largura 20 cm inclusive esquadria de apoio</t>
  </si>
  <si>
    <t>Canteiro de Obras</t>
  </si>
  <si>
    <t>M.O.</t>
  </si>
  <si>
    <t>Rabicho para luminária, composto de plug macho e 1,50 M de cabo PP 3X1,5 mm²</t>
  </si>
  <si>
    <t>Alvenarias, fechamentos e divisórias</t>
  </si>
  <si>
    <t>Sistemas elétricos</t>
  </si>
  <si>
    <t>Revestimentos de superfícies</t>
  </si>
  <si>
    <t>Forros</t>
  </si>
  <si>
    <t>Pinturas</t>
  </si>
  <si>
    <t>Louças, metais e acessórios sanitários</t>
  </si>
  <si>
    <t>Urbanização e serviços externos</t>
  </si>
  <si>
    <t>Valor sem BDI</t>
  </si>
  <si>
    <t>Valor com BDI (25%)</t>
  </si>
  <si>
    <t>Especificação do Serviço</t>
  </si>
  <si>
    <t>Unid.</t>
  </si>
  <si>
    <t>Quant.</t>
  </si>
  <si>
    <t>Mat.</t>
  </si>
  <si>
    <t>PU Total</t>
  </si>
  <si>
    <t>PT Total</t>
  </si>
  <si>
    <t>Orçamento Revisado:</t>
  </si>
  <si>
    <t>Base de preços:</t>
  </si>
  <si>
    <t xml:space="preserve">Total Geral (BDI - 25%) </t>
  </si>
  <si>
    <t>02.102.000002.SER</t>
  </si>
  <si>
    <t>04.110.000030.SER</t>
  </si>
  <si>
    <t>06.101.000005.SER</t>
  </si>
  <si>
    <t>06.103.000130.SER</t>
  </si>
  <si>
    <t>13.121.000520.SER</t>
  </si>
  <si>
    <t>Esquadrias e acessórios</t>
  </si>
  <si>
    <t>Placa de sinalização tátil (inicio e final) em BRAILLE para corrimão</t>
  </si>
  <si>
    <t>Anel de borracha para sinalização tátil para corrimão</t>
  </si>
  <si>
    <t>Eletrocalha em alumínio fixado na parede, DIM.: 92x30mm com duas vias dotado de tampa e acessórios, montagem e instalação</t>
  </si>
  <si>
    <t>Sinalizador de emergência sonora e visual (sanitário PNE)</t>
  </si>
  <si>
    <t>Acionador manual tipo quebra vidro em caixa plástica</t>
  </si>
  <si>
    <t>Bloco autônomo de iluminação de emergência com autonomia mínima de 1 hora equipado com 2 lâmpadas de 11W</t>
  </si>
  <si>
    <t>Engate flexível metálico 1/2"</t>
  </si>
  <si>
    <t>Válvula de metal cromado 1"</t>
  </si>
  <si>
    <t>Código</t>
  </si>
  <si>
    <t>07.01U</t>
  </si>
  <si>
    <t>09.03U</t>
  </si>
  <si>
    <t>13.01U</t>
  </si>
  <si>
    <t>13.02U</t>
  </si>
  <si>
    <t>13.03U</t>
  </si>
  <si>
    <t>15.01U</t>
  </si>
  <si>
    <t>BDI</t>
  </si>
  <si>
    <t>ORÇAMENTO ANALÍTICO DE SERVIÇOS</t>
  </si>
  <si>
    <t>Obra:</t>
  </si>
  <si>
    <t>Local:</t>
  </si>
  <si>
    <t>CÓD</t>
  </si>
  <si>
    <t>DESCRIÇÃO</t>
  </si>
  <si>
    <t>TOTAL (R$)</t>
  </si>
  <si>
    <t>PARTIC.</t>
  </si>
  <si>
    <t>Total</t>
  </si>
  <si>
    <t>CIDADE UNIVERSITARIA - SP</t>
  </si>
  <si>
    <t>Cidade Universitaria - SP</t>
  </si>
  <si>
    <t>Sistemas de prevenção e combate a incêndio</t>
  </si>
  <si>
    <t xml:space="preserve">Limpeza geral da edificação </t>
  </si>
  <si>
    <t>CRONOGRAMA FISICO FINANCEIRO</t>
  </si>
  <si>
    <t>30 DIAS</t>
  </si>
  <si>
    <t>60 DIAS</t>
  </si>
  <si>
    <t>90 DIAS</t>
  </si>
  <si>
    <t>120 DIAS</t>
  </si>
  <si>
    <t>ORÇAMENTO SINTETICO ANALITICO</t>
  </si>
  <si>
    <t>Demolição de piso de madeira</t>
  </si>
  <si>
    <t>Remoção de eletrodutos, perfilados, interruptores e tomadas</t>
  </si>
  <si>
    <t>Demolição de forro de gesso acartonado</t>
  </si>
  <si>
    <t>Serviços Preliminares</t>
  </si>
  <si>
    <t>Proteção de caixilhos e vidros</t>
  </si>
  <si>
    <t xml:space="preserve">Proteção de piso de madeira </t>
  </si>
  <si>
    <t>Instalação de piso deck em tabuas tratadas de eucalipto 3,50 x 0,10m</t>
  </si>
  <si>
    <t>Aplicação de impregnante/verniz</t>
  </si>
  <si>
    <t>Tratamento de piso interno com Sinteko</t>
  </si>
  <si>
    <t>Aplicação de fundo preparador e verniz em paredes internas e externas</t>
  </si>
  <si>
    <t>Demolição de divisórias inclusive estruturas de madeira</t>
  </si>
  <si>
    <t>Tratamento de Madeiras</t>
  </si>
  <si>
    <t>Instalação de pilar em madeira de lei 15 x 15 cm</t>
  </si>
  <si>
    <t>Instalação de tubo de aço 150 x 50cm parede 4,76mm</t>
  </si>
  <si>
    <t xml:space="preserve">Estruturas </t>
  </si>
  <si>
    <t>Concreto usinado fck 25Mpa brita 0 armado com tela industrial 10 x 10 diam. 4,2mm</t>
  </si>
  <si>
    <t xml:space="preserve">Rede de águas pluviais </t>
  </si>
  <si>
    <t>Aplicação de fundo preparador e verniz em beirais</t>
  </si>
  <si>
    <t xml:space="preserve">Substituição de todas as madeiras do corrimão por madeira de lei tratada mantendo a mesma seção, inclusive instalação, conexões, arremates e pintura </t>
  </si>
  <si>
    <t>Aplicação de fundo preparador e verniz em esquadrias e corrimões</t>
  </si>
  <si>
    <t>Lixamento de esquadrias e corrimões</t>
  </si>
  <si>
    <t>Cobertura</t>
  </si>
  <si>
    <t>Fornecimento de telhas em aço galvanizado, sanduiche, IPS, esp. 0,65mm pintada verde 1 face</t>
  </si>
  <si>
    <t>Instalação de telhas em aço com parafusos auto brocante galvanizado e arruela de chumbo/vedação</t>
  </si>
  <si>
    <t>Acabamento industrial para telha galvanizada, sanduiche (extremidades do telhado)</t>
  </si>
  <si>
    <t>Instalação de cumeeira industrial em aço galvanizado no padrão da telha utilizada</t>
  </si>
  <si>
    <t>Fibra de madeira</t>
  </si>
  <si>
    <t>Forro de madeira apoiados em perfis metálicos suspensos 625 x 625 mm</t>
  </si>
  <si>
    <t>vb</t>
  </si>
  <si>
    <t>02.102.000018.SER</t>
  </si>
  <si>
    <t>02.102.000004.SER</t>
  </si>
  <si>
    <t>02.01U</t>
  </si>
  <si>
    <t>02.02U</t>
  </si>
  <si>
    <t>02.03U</t>
  </si>
  <si>
    <t>02.102.000011.SER</t>
  </si>
  <si>
    <t>02.04U</t>
  </si>
  <si>
    <t>02.05U</t>
  </si>
  <si>
    <t>22.130.000020.SER</t>
  </si>
  <si>
    <t>22.150.000150.SER</t>
  </si>
  <si>
    <t>24.101.000090.SER</t>
  </si>
  <si>
    <t>03.01U</t>
  </si>
  <si>
    <t>03.02U</t>
  </si>
  <si>
    <t>03.03U</t>
  </si>
  <si>
    <t>04.01U</t>
  </si>
  <si>
    <t>04.02U</t>
  </si>
  <si>
    <t>04.03U</t>
  </si>
  <si>
    <t>04.04U</t>
  </si>
  <si>
    <t>05.01U</t>
  </si>
  <si>
    <t>04.107.000011.SER</t>
  </si>
  <si>
    <t>Forma de madeira para piso de concreto com sarrafos 2,5 x 7,5 cm, 3 reaproveitamentos</t>
  </si>
  <si>
    <t>07.02U</t>
  </si>
  <si>
    <t>07.03U</t>
  </si>
  <si>
    <t>07.04U</t>
  </si>
  <si>
    <t>06.102.000025.SER</t>
  </si>
  <si>
    <t>Divisória sanitária de granilite e=3 cm</t>
  </si>
  <si>
    <t>12.104.000050.SER</t>
  </si>
  <si>
    <t>Porta de compensado 0,60 x 1,50 m, interna, para sanitário e vestiário, com batente e ferragens</t>
  </si>
  <si>
    <t>09.101.000245.SER</t>
  </si>
  <si>
    <t>Calha de chapa de aço galvanizado nº 26 desenvolvimento 50 cm</t>
  </si>
  <si>
    <t>13.102.000018.SER</t>
  </si>
  <si>
    <t>Tubo PVC soldável inclusive conexões Ø 110 mm</t>
  </si>
  <si>
    <t>16.109.000103.SER</t>
  </si>
  <si>
    <t>Disjuntor tripolar compacto &gt; 63 A até 100 A com acionamento na porta do quadro de distribuição</t>
  </si>
  <si>
    <t>Dreno para evaporadora Split sistem</t>
  </si>
  <si>
    <t>Disjuntor bipolar termomagnético de 25 A em quadro de distribuição</t>
  </si>
  <si>
    <t>16.109.000057.SER</t>
  </si>
  <si>
    <t>13.119.000060.SER</t>
  </si>
  <si>
    <t>Registro de gaveta com canopla Ø 20 mm - 3/4"</t>
  </si>
  <si>
    <t>13.119.000075.SER</t>
  </si>
  <si>
    <t>Registro de gaveta com canopla Ø 40 mm - 1 1/2"</t>
  </si>
  <si>
    <t>13.121.000351.SER</t>
  </si>
  <si>
    <t>Caixa sifonada PVC com grelha de alumínio 150 x 150 x 50 mm</t>
  </si>
  <si>
    <t>13.160.000200.SER</t>
  </si>
  <si>
    <t>Ponto de água fria com tubo PVC Ø 25 mm inclusive conexões</t>
  </si>
  <si>
    <t>13.160.000500.SER</t>
  </si>
  <si>
    <t>Ponto de esgoto primário com tubo PVC e conexões Ø 100 mm</t>
  </si>
  <si>
    <t>23.101.000005.SER</t>
  </si>
  <si>
    <t>Azulejo assentado com cola especial à base de PVA, juntas a prumo</t>
  </si>
  <si>
    <t>Sistemas eletricos</t>
  </si>
  <si>
    <t>09.02U</t>
  </si>
  <si>
    <t>12.02U</t>
  </si>
  <si>
    <t>12.03U</t>
  </si>
  <si>
    <t>12.01U</t>
  </si>
  <si>
    <t>12.04U</t>
  </si>
  <si>
    <t>20.01U</t>
  </si>
  <si>
    <t>20.02U</t>
  </si>
  <si>
    <t>20.03U</t>
  </si>
  <si>
    <t>20.04U</t>
  </si>
  <si>
    <t>20.05U</t>
  </si>
  <si>
    <t>20.06U</t>
  </si>
  <si>
    <t>20.07U</t>
  </si>
  <si>
    <t>21.01U</t>
  </si>
  <si>
    <t>13.160.000520.SER</t>
  </si>
  <si>
    <t>Ponto de esgoto secundário com tubo PVC e conexões Ø 50 mm</t>
  </si>
  <si>
    <t>23.102.000015.SER</t>
  </si>
  <si>
    <t>Cerâmica comum em placa 20 x 20 cm, assentada com argamassa pré-fabricada de cimento colante e rejuntamento com cimento branco</t>
  </si>
  <si>
    <t>Podo táteis</t>
  </si>
  <si>
    <t>Placa podo tátil de alerta, de borracha # 7 mm assentada com cola</t>
  </si>
  <si>
    <t>Porta-toalhas</t>
  </si>
  <si>
    <t>Porta-toalhas de louça branca ou em cores</t>
  </si>
  <si>
    <t>Remoção de telhas cerâmica com reaproveitamento (entregar ao Instituto)</t>
  </si>
  <si>
    <t>Remoção de luminárias</t>
  </si>
  <si>
    <t>Lixamento mecânico em piso deck</t>
  </si>
  <si>
    <t>Lixamento mecânico em piso interno</t>
  </si>
  <si>
    <t>Lixamento mecânico/manual de paredes internas, externas e beirais</t>
  </si>
  <si>
    <t>Substituição de estrutura metálica dos corrimões, inclusive pintura</t>
  </si>
  <si>
    <t>IEA - INSTITUTO DE ENERGIA E AMBIENTE - USP
PRÉDIO G</t>
  </si>
  <si>
    <t>Sistemas Hidráulicos e Exaustão</t>
  </si>
  <si>
    <t>Renovador de ar Ventokit 150 com sensor bivolt branco</t>
  </si>
  <si>
    <t>Poste de aço galvanizado 3,00m com 01 lampada LED 50w para iluminação pública</t>
  </si>
  <si>
    <t>14.01U</t>
  </si>
  <si>
    <t>19.104.000500.SER</t>
  </si>
  <si>
    <t>Veneziana para descarga de ar com lâminas fixas, 15 x 15 cm</t>
  </si>
  <si>
    <t>15.02U</t>
  </si>
  <si>
    <t>19.104.000082.SER</t>
  </si>
  <si>
    <t>Duto flexível de alumínio - Ø 5"</t>
  </si>
  <si>
    <t>16.119.000101.SER</t>
  </si>
  <si>
    <t>Cabo isolado em PVC 2,5 mm² - 0,6/1KV - 70°C - flexível</t>
  </si>
  <si>
    <t>16.119.000102.SER</t>
  </si>
  <si>
    <t>Cabo isolado em PVC 4 mm² - 0,6/1KV - 70°C - flexível</t>
  </si>
  <si>
    <t>16.119.000106.SER</t>
  </si>
  <si>
    <t>Cabo isolado em PVC 25 mm² - 0,6/1KV - 70°C - flexível</t>
  </si>
  <si>
    <t>16.115.000153.SER</t>
  </si>
  <si>
    <t>Caixa de ligação PVC para eletroduto flexível, octogonal com fundo fixo 4 x 4"</t>
  </si>
  <si>
    <t xml:space="preserve">PM03 - Porta de madeira e batente/guarnição para verniz e fechadura/dobradiças acabamento escovado 2,10 x 0,82m </t>
  </si>
  <si>
    <t xml:space="preserve">PM02 - Porta de madeira e batente/guarnição para verniz e fechadura/dobradiças acabamento escovado 2,10 x 0,92m </t>
  </si>
  <si>
    <t>12.104.000056.SER</t>
  </si>
  <si>
    <t>12.104.000060.SER</t>
  </si>
  <si>
    <t xml:space="preserve">PM04 - Porta de madeira e batente/guarnição/veneziana/chapa de aço inox 50 cm e barra de apoio para PNE 50 x 50 para verniz e fechadura/dobradiças acabamento escovado 2,10 x 0,92m </t>
  </si>
  <si>
    <t>Pintura com verniz em esquadria de madeira, com três demãos</t>
  </si>
  <si>
    <t>13.123.000090.SER</t>
  </si>
  <si>
    <t>Reservatório para água em polietileno, 1.000 litros com tampa</t>
  </si>
  <si>
    <t>13.119.000182.SER</t>
  </si>
  <si>
    <t>Torneira de bóia Ø 20 mm - 3/4"</t>
  </si>
  <si>
    <t>13.119.000118.SER</t>
  </si>
  <si>
    <t>Registro de gaveta bruto Ø 40 mm - 1 1/2"</t>
  </si>
  <si>
    <t>13.119.000110.SER</t>
  </si>
  <si>
    <t>Registro de gaveta bruto Ø 25 mm - 1"</t>
  </si>
  <si>
    <t>13.102.000401.SER</t>
  </si>
  <si>
    <t>Tê 90° soldável PVC Ø 25 mm</t>
  </si>
  <si>
    <t>13.102.000249.SER</t>
  </si>
  <si>
    <t>Curva 90° soldável PVC Ø 20 mm</t>
  </si>
  <si>
    <t>13.102.000250.SER</t>
  </si>
  <si>
    <t>Curva 90° soldável PVC Ø 25 mm</t>
  </si>
  <si>
    <t>13.102.000252.SER</t>
  </si>
  <si>
    <t>13.102.000030.SER</t>
  </si>
  <si>
    <t>Tubo PVC soldável Ø 20 mm</t>
  </si>
  <si>
    <t>13.102.000031.SER</t>
  </si>
  <si>
    <t>Tubo PVC soldável Ø 25 mm</t>
  </si>
  <si>
    <t>13.102.000033.SER</t>
  </si>
  <si>
    <t>13.102.000102.SER</t>
  </si>
  <si>
    <t>Adaptador soldável PVC com flanges e anel para caixa d'água Ø 25 mm x 3/4"</t>
  </si>
  <si>
    <t>13.102.000104.SER</t>
  </si>
  <si>
    <t>Adaptador soldável PVC com flanges e anel para caixa d'água Ø 32 mm x 1"</t>
  </si>
  <si>
    <t>13.102.000108.SER</t>
  </si>
  <si>
    <t>Adaptador soldável PVC com flanges e anel para caixa d'água Ø 50 mm x 1 1/2"</t>
  </si>
  <si>
    <t>Curva 90° soldável PVC Ø 50 mm</t>
  </si>
  <si>
    <t>Tubo PVC soldável Ø 50 mm</t>
  </si>
  <si>
    <t>04.05U</t>
  </si>
  <si>
    <t>Corrimão conforme existente no local</t>
  </si>
  <si>
    <t>16.113.000836.SER</t>
  </si>
  <si>
    <t>Leito para cabos em chapa de aço galvanizado # 18, sem tampa largura 200 mm x altura 100 mm, instalação superior inclusive conexões</t>
  </si>
  <si>
    <t>Luminária de embutir em forro de gesso ou modulado para 4 lâmpadas tubular LED 10W. Corpo em chapa de aço tratada com acabamento em pintura eletrostática epoxi-po na cor branca . Refletor e aletas parabólicas em alumínio anodizado de alto brilho.
DIMENSÕES: 600x600mm, inclusive montagem e instalação</t>
  </si>
  <si>
    <t xml:space="preserve">Luminária redonda de embutir 300mm para 1 lâmpada LED 32W. Corpo em chapa de aço tratada com acabamento em pintura eletrostática epoxi-po branca. Refletor e aletas parabólicas em alumínio anodizado de alto brilho. Montagem e instalação </t>
  </si>
  <si>
    <t>22.136.000160.SER</t>
  </si>
  <si>
    <t>Soleira de granito natural de 15 cm de largura, assentado com argamassa mista de cimento, cal e areia</t>
  </si>
  <si>
    <t>09.01U</t>
  </si>
  <si>
    <t>Instalação de tela de segurança (Cerquite) h = 1,20m malha 65 x 40 mm</t>
  </si>
  <si>
    <t>Recomposição de solo em locais de interferencia</t>
  </si>
  <si>
    <t>Estrutura de sustentação de forro</t>
  </si>
  <si>
    <t>10.01U</t>
  </si>
  <si>
    <t>Placas de sinalização</t>
  </si>
  <si>
    <t>Sumidouro em anéis de concreto, poço Ø 1,0 m e brita 02</t>
  </si>
  <si>
    <t>Torneira tipo Pressmatic para portadores de necessidades especiais</t>
  </si>
  <si>
    <t>02.101.000029.SER</t>
  </si>
  <si>
    <t>Maio 2020 - Cotações de Mercado e PINI - São Paulo (L.S. = 98,89% e BDI = 25%)</t>
  </si>
  <si>
    <t>São Paulo, 19 de Junho de 2020</t>
  </si>
  <si>
    <t>IEE - INSTITUTO DE ENERGIA E AMBIENTE - PRÉDIO G</t>
  </si>
  <si>
    <t>Maio 2020  - Cotações de Mercado e PINI - São Paulo (L.S. = 98,89% e BDI = 25%)</t>
  </si>
  <si>
    <t xml:space="preserve"> São Paulo, 19 de Junho de 2020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</si>
</sst>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"/>
    <numFmt numFmtId="166" formatCode="_(* #,##0.00_);_(* \(#,##0.00\);_(* &quot;-&quot;??_);_(@_)"/>
    <numFmt numFmtId="167" formatCode="000000"/>
  </numFmts>
  <fonts count="79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name val="Arial"/>
      <family val="2"/>
    </font>
    <font>
      <i/>
      <sz val="12"/>
      <name val="Arial"/>
      <family val="2"/>
    </font>
    <font>
      <b/>
      <sz val="14"/>
      <color indexed="8"/>
      <name val="Arial"/>
      <family val="2"/>
    </font>
    <font>
      <b/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u val="single"/>
      <sz val="12"/>
      <color rgb="FF000000"/>
      <name val="Arial"/>
      <family val="2"/>
    </font>
    <font>
      <sz val="12"/>
      <color rgb="FF000000"/>
      <name val="Arial"/>
      <family val="2"/>
    </font>
    <font>
      <i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Times New Roman"/>
      <family val="1"/>
    </font>
    <font>
      <b/>
      <i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medium"/>
      <bottom style="thin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0">
    <xf numFmtId="0" fontId="0" fillId="0" borderId="0" xfId="0" applyFill="1" applyBorder="1" applyAlignment="1">
      <alignment horizontal="left" vertical="top"/>
    </xf>
    <xf numFmtId="0" fontId="62" fillId="0" borderId="0" xfId="0" applyFont="1" applyFill="1" applyBorder="1" applyAlignment="1">
      <alignment horizontal="left" vertical="top"/>
    </xf>
    <xf numFmtId="0" fontId="6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left" vertical="top"/>
    </xf>
    <xf numFmtId="4" fontId="62" fillId="0" borderId="0" xfId="0" applyNumberFormat="1" applyFont="1" applyFill="1" applyBorder="1" applyAlignment="1">
      <alignment horizontal="center" vertical="center"/>
    </xf>
    <xf numFmtId="4" fontId="62" fillId="33" borderId="0" xfId="0" applyNumberFormat="1" applyFont="1" applyFill="1" applyBorder="1" applyAlignment="1">
      <alignment horizontal="center" vertical="center" wrapText="1"/>
    </xf>
    <xf numFmtId="4" fontId="62" fillId="33" borderId="0" xfId="0" applyNumberFormat="1" applyFont="1" applyFill="1" applyBorder="1" applyAlignment="1">
      <alignment horizontal="center" vertical="center"/>
    </xf>
    <xf numFmtId="4" fontId="63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64" fillId="0" borderId="10" xfId="0" applyFont="1" applyFill="1" applyBorder="1" applyAlignment="1">
      <alignment horizontal="center" vertical="center"/>
    </xf>
    <xf numFmtId="4" fontId="64" fillId="0" borderId="11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left" vertical="center"/>
    </xf>
    <xf numFmtId="4" fontId="63" fillId="33" borderId="0" xfId="0" applyNumberFormat="1" applyFont="1" applyFill="1" applyBorder="1" applyAlignment="1">
      <alignment horizontal="center" vertical="center" wrapText="1"/>
    </xf>
    <xf numFmtId="4" fontId="63" fillId="33" borderId="0" xfId="0" applyNumberFormat="1" applyFont="1" applyFill="1" applyBorder="1" applyAlignment="1">
      <alignment horizontal="center" vertical="center"/>
    </xf>
    <xf numFmtId="4" fontId="63" fillId="33" borderId="0" xfId="0" applyNumberFormat="1" applyFont="1" applyFill="1" applyBorder="1" applyAlignment="1">
      <alignment horizontal="left" vertical="center" wrapText="1"/>
    </xf>
    <xf numFmtId="4" fontId="8" fillId="33" borderId="0" xfId="55" applyNumberFormat="1" applyFont="1" applyFill="1" applyBorder="1" applyAlignment="1" applyProtection="1">
      <alignment horizontal="center" vertical="center" wrapText="1"/>
      <protection/>
    </xf>
    <xf numFmtId="4" fontId="8" fillId="33" borderId="0" xfId="64" applyNumberFormat="1" applyFont="1" applyFill="1" applyBorder="1" applyAlignment="1" applyProtection="1">
      <alignment horizontal="center" vertical="center" wrapText="1"/>
      <protection/>
    </xf>
    <xf numFmtId="167" fontId="17" fillId="0" borderId="0" xfId="48" applyNumberFormat="1" applyFont="1" applyBorder="1" applyAlignment="1">
      <alignment horizontal="centerContinuous" vertical="center" wrapText="1"/>
      <protection/>
    </xf>
    <xf numFmtId="49" fontId="7" fillId="0" borderId="0" xfId="48" applyNumberFormat="1" applyFont="1" applyBorder="1" applyAlignment="1">
      <alignment horizontal="centerContinuous" vertical="center" wrapText="1"/>
      <protection/>
    </xf>
    <xf numFmtId="40" fontId="7" fillId="0" borderId="0" xfId="48" applyNumberFormat="1" applyFont="1" applyBorder="1" applyAlignment="1">
      <alignment horizontal="centerContinuous" vertical="center" wrapText="1"/>
      <protection/>
    </xf>
    <xf numFmtId="0" fontId="7" fillId="0" borderId="0" xfId="48" applyFont="1" applyBorder="1" applyAlignment="1">
      <alignment horizontal="centerContinuous" vertical="center" wrapText="1"/>
      <protection/>
    </xf>
    <xf numFmtId="167" fontId="2" fillId="0" borderId="0" xfId="48" applyNumberFormat="1" applyFont="1" applyBorder="1" applyAlignment="1">
      <alignment horizontal="left" vertical="center" wrapText="1"/>
      <protection/>
    </xf>
    <xf numFmtId="49" fontId="2" fillId="0" borderId="0" xfId="48" applyNumberFormat="1" applyFont="1" applyBorder="1" applyAlignment="1">
      <alignment vertical="center" wrapText="1"/>
      <protection/>
    </xf>
    <xf numFmtId="40" fontId="2" fillId="0" borderId="0" xfId="48" applyNumberFormat="1" applyFont="1" applyBorder="1" applyAlignment="1">
      <alignment vertical="center" wrapText="1"/>
      <protection/>
    </xf>
    <xf numFmtId="10" fontId="2" fillId="0" borderId="0" xfId="52" applyNumberFormat="1" applyFont="1" applyBorder="1" applyAlignment="1">
      <alignment horizontal="right" vertical="center" wrapText="1"/>
    </xf>
    <xf numFmtId="1" fontId="18" fillId="33" borderId="13" xfId="50" applyNumberFormat="1" applyFont="1" applyFill="1" applyBorder="1" applyAlignment="1">
      <alignment horizontal="center" vertical="center" wrapText="1"/>
      <protection/>
    </xf>
    <xf numFmtId="10" fontId="18" fillId="33" borderId="14" xfId="50" applyNumberFormat="1" applyFont="1" applyFill="1" applyBorder="1" applyAlignment="1">
      <alignment horizontal="center" vertical="center" wrapText="1"/>
      <protection/>
    </xf>
    <xf numFmtId="0" fontId="66" fillId="33" borderId="15" xfId="0" applyFont="1" applyFill="1" applyBorder="1" applyAlignment="1">
      <alignment horizontal="center" vertical="center"/>
    </xf>
    <xf numFmtId="10" fontId="18" fillId="33" borderId="16" xfId="50" applyNumberFormat="1" applyFont="1" applyFill="1" applyBorder="1" applyAlignment="1">
      <alignment horizontal="center" vertical="center" wrapText="1"/>
      <protection/>
    </xf>
    <xf numFmtId="0" fontId="66" fillId="33" borderId="17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 vertical="center" wrapText="1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left" vertical="center" wrapText="1"/>
    </xf>
    <xf numFmtId="1" fontId="18" fillId="33" borderId="15" xfId="0" applyNumberFormat="1" applyFont="1" applyFill="1" applyBorder="1" applyAlignment="1" applyProtection="1">
      <alignment horizontal="center" vertical="center" wrapText="1"/>
      <protection/>
    </xf>
    <xf numFmtId="3" fontId="18" fillId="33" borderId="15" xfId="0" applyNumberFormat="1" applyFont="1" applyFill="1" applyBorder="1" applyAlignment="1" applyProtection="1">
      <alignment horizontal="center" vertical="center" wrapText="1"/>
      <protection/>
    </xf>
    <xf numFmtId="3" fontId="66" fillId="33" borderId="15" xfId="0" applyNumberFormat="1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left" vertical="center" wrapText="1"/>
    </xf>
    <xf numFmtId="0" fontId="66" fillId="33" borderId="19" xfId="0" applyFont="1" applyFill="1" applyBorder="1" applyAlignment="1">
      <alignment horizontal="left" vertical="center" wrapText="1"/>
    </xf>
    <xf numFmtId="167" fontId="13" fillId="34" borderId="20" xfId="50" applyNumberFormat="1" applyFont="1" applyFill="1" applyBorder="1" applyAlignment="1">
      <alignment horizontal="center" vertical="center" wrapText="1"/>
      <protection/>
    </xf>
    <xf numFmtId="49" fontId="13" fillId="34" borderId="21" xfId="50" applyNumberFormat="1" applyFont="1" applyFill="1" applyBorder="1" applyAlignment="1">
      <alignment horizontal="center" vertical="center" wrapText="1"/>
      <protection/>
    </xf>
    <xf numFmtId="0" fontId="13" fillId="34" borderId="21" xfId="50" applyFont="1" applyFill="1" applyBorder="1" applyAlignment="1">
      <alignment horizontal="center" vertical="center" wrapText="1"/>
      <protection/>
    </xf>
    <xf numFmtId="0" fontId="13" fillId="34" borderId="22" xfId="50" applyFont="1" applyFill="1" applyBorder="1" applyAlignment="1">
      <alignment horizontal="center" vertical="center" wrapText="1"/>
      <protection/>
    </xf>
    <xf numFmtId="4" fontId="18" fillId="33" borderId="18" xfId="50" applyNumberFormat="1" applyFont="1" applyFill="1" applyBorder="1" applyAlignment="1">
      <alignment horizontal="center" vertical="center" wrapText="1"/>
      <protection/>
    </xf>
    <xf numFmtId="4" fontId="66" fillId="33" borderId="17" xfId="0" applyNumberFormat="1" applyFont="1" applyFill="1" applyBorder="1" applyAlignment="1">
      <alignment horizontal="center" vertical="center" wrapText="1"/>
    </xf>
    <xf numFmtId="4" fontId="66" fillId="33" borderId="17" xfId="0" applyNumberFormat="1" applyFont="1" applyFill="1" applyBorder="1" applyAlignment="1">
      <alignment horizontal="center" vertical="center"/>
    </xf>
    <xf numFmtId="4" fontId="18" fillId="33" borderId="17" xfId="0" applyNumberFormat="1" applyFont="1" applyFill="1" applyBorder="1" applyAlignment="1">
      <alignment horizontal="center" vertical="center" wrapText="1"/>
    </xf>
    <xf numFmtId="4" fontId="18" fillId="33" borderId="17" xfId="0" applyNumberFormat="1" applyFont="1" applyFill="1" applyBorder="1" applyAlignment="1" applyProtection="1">
      <alignment horizontal="center" vertical="center" wrapText="1"/>
      <protection/>
    </xf>
    <xf numFmtId="4" fontId="67" fillId="33" borderId="17" xfId="0" applyNumberFormat="1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horizontal="center" vertical="center"/>
    </xf>
    <xf numFmtId="4" fontId="68" fillId="34" borderId="21" xfId="0" applyNumberFormat="1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164" fontId="18" fillId="33" borderId="17" xfId="45" applyFont="1" applyFill="1" applyBorder="1" applyAlignment="1">
      <alignment horizontal="left" vertical="center" wrapText="1"/>
    </xf>
    <xf numFmtId="49" fontId="18" fillId="33" borderId="17" xfId="0" applyNumberFormat="1" applyFont="1" applyFill="1" applyBorder="1" applyAlignment="1" applyProtection="1">
      <alignment horizontal="left" vertical="center" wrapText="1"/>
      <protection/>
    </xf>
    <xf numFmtId="9" fontId="68" fillId="34" borderId="24" xfId="0" applyNumberFormat="1" applyFont="1" applyFill="1" applyBorder="1" applyAlignment="1">
      <alignment horizontal="center" vertical="center"/>
    </xf>
    <xf numFmtId="0" fontId="64" fillId="0" borderId="25" xfId="0" applyFont="1" applyFill="1" applyBorder="1" applyAlignment="1">
      <alignment horizontal="left" vertical="center"/>
    </xf>
    <xf numFmtId="0" fontId="64" fillId="0" borderId="26" xfId="0" applyFont="1" applyFill="1" applyBorder="1" applyAlignment="1">
      <alignment horizontal="left" vertical="center"/>
    </xf>
    <xf numFmtId="9" fontId="0" fillId="0" borderId="0" xfId="0" applyNumberFormat="1" applyFill="1" applyBorder="1" applyAlignment="1">
      <alignment horizontal="left" vertical="top"/>
    </xf>
    <xf numFmtId="4" fontId="69" fillId="34" borderId="27" xfId="0" applyNumberFormat="1" applyFont="1" applyFill="1" applyBorder="1" applyAlignment="1">
      <alignment horizontal="center" vertical="center"/>
    </xf>
    <xf numFmtId="10" fontId="69" fillId="34" borderId="21" xfId="0" applyNumberFormat="1" applyFont="1" applyFill="1" applyBorder="1" applyAlignment="1">
      <alignment horizontal="center" vertical="center"/>
    </xf>
    <xf numFmtId="4" fontId="69" fillId="34" borderId="21" xfId="0" applyNumberFormat="1" applyFont="1" applyFill="1" applyBorder="1" applyAlignment="1">
      <alignment horizontal="center" vertical="center"/>
    </xf>
    <xf numFmtId="0" fontId="13" fillId="34" borderId="28" xfId="50" applyFont="1" applyFill="1" applyBorder="1" applyAlignment="1">
      <alignment horizontal="center" vertical="center" wrapText="1"/>
      <protection/>
    </xf>
    <xf numFmtId="4" fontId="69" fillId="34" borderId="28" xfId="0" applyNumberFormat="1" applyFont="1" applyFill="1" applyBorder="1" applyAlignment="1">
      <alignment horizontal="center" vertical="center"/>
    </xf>
    <xf numFmtId="49" fontId="13" fillId="34" borderId="22" xfId="50" applyNumberFormat="1" applyFont="1" applyFill="1" applyBorder="1" applyAlignment="1">
      <alignment horizontal="center" vertical="center" wrapText="1"/>
      <protection/>
    </xf>
    <xf numFmtId="167" fontId="13" fillId="34" borderId="28" xfId="50" applyNumberFormat="1" applyFont="1" applyFill="1" applyBorder="1" applyAlignment="1">
      <alignment horizontal="center" vertical="center" wrapText="1"/>
      <protection/>
    </xf>
    <xf numFmtId="167" fontId="19" fillId="0" borderId="29" xfId="48" applyNumberFormat="1" applyFont="1" applyBorder="1" applyAlignment="1">
      <alignment horizontal="left" vertical="center" wrapText="1"/>
      <protection/>
    </xf>
    <xf numFmtId="167" fontId="19" fillId="0" borderId="30" xfId="48" applyNumberFormat="1" applyFont="1" applyBorder="1" applyAlignment="1">
      <alignment horizontal="left" vertical="center" wrapText="1"/>
      <protection/>
    </xf>
    <xf numFmtId="4" fontId="10" fillId="33" borderId="31" xfId="50" applyNumberFormat="1" applyFont="1" applyFill="1" applyBorder="1" applyAlignment="1">
      <alignment horizontal="center" vertical="center" wrapText="1"/>
      <protection/>
    </xf>
    <xf numFmtId="4" fontId="10" fillId="33" borderId="32" xfId="50" applyNumberFormat="1" applyFont="1" applyFill="1" applyBorder="1" applyAlignment="1">
      <alignment horizontal="center" vertical="center" wrapText="1"/>
      <protection/>
    </xf>
    <xf numFmtId="167" fontId="19" fillId="0" borderId="33" xfId="48" applyNumberFormat="1" applyFont="1" applyBorder="1" applyAlignment="1">
      <alignment horizontal="left" vertical="center" wrapText="1"/>
      <protection/>
    </xf>
    <xf numFmtId="167" fontId="19" fillId="0" borderId="34" xfId="48" applyNumberFormat="1" applyFont="1" applyBorder="1" applyAlignment="1">
      <alignment horizontal="left" vertical="center" wrapText="1"/>
      <protection/>
    </xf>
    <xf numFmtId="49" fontId="18" fillId="33" borderId="35" xfId="0" applyNumberFormat="1" applyFont="1" applyFill="1" applyBorder="1" applyAlignment="1" applyProtection="1">
      <alignment horizontal="left" vertical="center" wrapText="1"/>
      <protection/>
    </xf>
    <xf numFmtId="49" fontId="18" fillId="33" borderId="17" xfId="0" applyNumberFormat="1" applyFont="1" applyFill="1" applyBorder="1" applyAlignment="1" applyProtection="1">
      <alignment vertical="center" wrapText="1"/>
      <protection/>
    </xf>
    <xf numFmtId="49" fontId="18" fillId="33" borderId="17" xfId="0" applyNumberFormat="1" applyFont="1" applyFill="1" applyBorder="1" applyAlignment="1">
      <alignment horizontal="left" vertical="center" wrapText="1"/>
    </xf>
    <xf numFmtId="4" fontId="10" fillId="33" borderId="36" xfId="50" applyNumberFormat="1" applyFont="1" applyFill="1" applyBorder="1" applyAlignment="1">
      <alignment horizontal="center" vertical="center" wrapText="1"/>
      <protection/>
    </xf>
    <xf numFmtId="9" fontId="64" fillId="33" borderId="37" xfId="0" applyNumberFormat="1" applyFont="1" applyFill="1" applyBorder="1" applyAlignment="1">
      <alignment horizontal="center" vertical="center"/>
    </xf>
    <xf numFmtId="4" fontId="10" fillId="33" borderId="37" xfId="50" applyNumberFormat="1" applyFont="1" applyFill="1" applyBorder="1" applyAlignment="1">
      <alignment horizontal="center" vertical="center" wrapText="1"/>
      <protection/>
    </xf>
    <xf numFmtId="9" fontId="64" fillId="33" borderId="31" xfId="0" applyNumberFormat="1" applyFont="1" applyFill="1" applyBorder="1" applyAlignment="1">
      <alignment horizontal="center" vertical="center"/>
    </xf>
    <xf numFmtId="4" fontId="18" fillId="33" borderId="14" xfId="50" applyNumberFormat="1" applyFont="1" applyFill="1" applyBorder="1" applyAlignment="1">
      <alignment horizontal="center" vertical="center" wrapText="1"/>
      <protection/>
    </xf>
    <xf numFmtId="4" fontId="66" fillId="33" borderId="16" xfId="0" applyNumberFormat="1" applyFont="1" applyFill="1" applyBorder="1" applyAlignment="1">
      <alignment horizontal="center" vertical="center" wrapText="1"/>
    </xf>
    <xf numFmtId="4" fontId="66" fillId="33" borderId="1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49" fontId="13" fillId="35" borderId="38" xfId="0" applyNumberFormat="1" applyFont="1" applyFill="1" applyBorder="1" applyAlignment="1" applyProtection="1">
      <alignment vertical="center" wrapText="1"/>
      <protection/>
    </xf>
    <xf numFmtId="0" fontId="13" fillId="35" borderId="38" xfId="0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49" fontId="70" fillId="0" borderId="0" xfId="0" applyNumberFormat="1" applyFont="1" applyFill="1" applyBorder="1" applyAlignment="1" applyProtection="1">
      <alignment vertical="center" wrapText="1"/>
      <protection/>
    </xf>
    <xf numFmtId="0" fontId="70" fillId="0" borderId="0" xfId="0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4" fontId="13" fillId="0" borderId="0" xfId="64" applyNumberFormat="1" applyFont="1" applyFill="1" applyBorder="1" applyAlignment="1" applyProtection="1">
      <alignment horizontal="center" vertical="center" wrapText="1"/>
      <protection/>
    </xf>
    <xf numFmtId="167" fontId="10" fillId="0" borderId="39" xfId="0" applyNumberFormat="1" applyFont="1" applyFill="1" applyBorder="1" applyAlignment="1" applyProtection="1">
      <alignment horizontal="center" vertical="center" wrapText="1"/>
      <protection/>
    </xf>
    <xf numFmtId="167" fontId="10" fillId="0" borderId="40" xfId="0" applyNumberFormat="1" applyFont="1" applyFill="1" applyBorder="1" applyAlignment="1" applyProtection="1">
      <alignment horizontal="center" vertical="center" wrapText="1"/>
      <protection/>
    </xf>
    <xf numFmtId="1" fontId="13" fillId="35" borderId="41" xfId="0" applyNumberFormat="1" applyFont="1" applyFill="1" applyBorder="1" applyAlignment="1" applyProtection="1">
      <alignment horizontal="center" vertical="center" wrapText="1"/>
      <protection/>
    </xf>
    <xf numFmtId="49" fontId="10" fillId="0" borderId="39" xfId="0" applyNumberFormat="1" applyFont="1" applyFill="1" applyBorder="1" applyAlignment="1" applyProtection="1">
      <alignment horizontal="center" vertical="center" wrapText="1"/>
      <protection/>
    </xf>
    <xf numFmtId="167" fontId="70" fillId="0" borderId="39" xfId="0" applyNumberFormat="1" applyFont="1" applyFill="1" applyBorder="1" applyAlignment="1" applyProtection="1">
      <alignment horizontal="center" vertical="center" wrapText="1"/>
      <protection/>
    </xf>
    <xf numFmtId="3" fontId="13" fillId="35" borderId="41" xfId="0" applyNumberFormat="1" applyFont="1" applyFill="1" applyBorder="1" applyAlignment="1" applyProtection="1">
      <alignment horizontal="center" vertical="center" wrapText="1"/>
      <protection/>
    </xf>
    <xf numFmtId="167" fontId="10" fillId="0" borderId="42" xfId="0" applyNumberFormat="1" applyFont="1" applyFill="1" applyBorder="1" applyAlignment="1" applyProtection="1">
      <alignment horizontal="center" vertical="center" wrapText="1"/>
      <protection/>
    </xf>
    <xf numFmtId="4" fontId="71" fillId="35" borderId="43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0" applyNumberFormat="1" applyFont="1" applyBorder="1" applyAlignment="1" applyProtection="1">
      <alignment horizontal="center" vertical="center"/>
      <protection locked="0"/>
    </xf>
    <xf numFmtId="4" fontId="6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1" fillId="35" borderId="38" xfId="0" applyNumberFormat="1" applyFont="1" applyFill="1" applyBorder="1" applyAlignment="1" applyProtection="1">
      <alignment horizontal="center" vertical="center" wrapText="1"/>
      <protection locked="0"/>
    </xf>
    <xf numFmtId="4" fontId="71" fillId="35" borderId="38" xfId="0" applyNumberFormat="1" applyFont="1" applyFill="1" applyBorder="1" applyAlignment="1" applyProtection="1">
      <alignment horizontal="center" vertical="center"/>
      <protection locked="0"/>
    </xf>
    <xf numFmtId="2" fontId="10" fillId="0" borderId="0" xfId="0" applyNumberFormat="1" applyFont="1" applyBorder="1" applyAlignment="1" applyProtection="1">
      <alignment horizontal="center" vertical="top"/>
      <protection locked="0"/>
    </xf>
    <xf numFmtId="4" fontId="64" fillId="0" borderId="0" xfId="0" applyNumberFormat="1" applyFont="1" applyFill="1" applyBorder="1" applyAlignment="1" applyProtection="1">
      <alignment horizontal="center" vertical="center"/>
      <protection locked="0"/>
    </xf>
    <xf numFmtId="4" fontId="71" fillId="35" borderId="38" xfId="0" applyNumberFormat="1" applyFont="1" applyFill="1" applyBorder="1" applyAlignment="1" applyProtection="1">
      <alignment horizontal="left" vertical="center" wrapText="1"/>
      <protection locked="0"/>
    </xf>
    <xf numFmtId="4" fontId="13" fillId="35" borderId="38" xfId="55" applyNumberFormat="1" applyFont="1" applyFill="1" applyBorder="1" applyAlignment="1" applyProtection="1">
      <alignment horizontal="center" vertical="center" wrapText="1"/>
      <protection locked="0"/>
    </xf>
    <xf numFmtId="2" fontId="2" fillId="0" borderId="0" xfId="0" applyNumberFormat="1" applyFont="1" applyBorder="1" applyAlignment="1" applyProtection="1">
      <alignment horizontal="center" vertical="top"/>
      <protection locked="0"/>
    </xf>
    <xf numFmtId="4" fontId="10" fillId="0" borderId="0" xfId="64" applyNumberFormat="1" applyFont="1" applyFill="1" applyBorder="1" applyAlignment="1" applyProtection="1">
      <alignment horizontal="center" vertical="center" wrapText="1"/>
      <protection locked="0"/>
    </xf>
    <xf numFmtId="4" fontId="13" fillId="35" borderId="38" xfId="64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55" applyNumberFormat="1" applyFont="1" applyFill="1" applyBorder="1" applyAlignment="1" applyProtection="1">
      <alignment horizontal="center" vertical="center" wrapText="1"/>
      <protection locked="0"/>
    </xf>
    <xf numFmtId="4" fontId="64" fillId="35" borderId="38" xfId="0" applyNumberFormat="1" applyFont="1" applyFill="1" applyBorder="1" applyAlignment="1" applyProtection="1">
      <alignment horizontal="center" vertical="center"/>
      <protection locked="0"/>
    </xf>
    <xf numFmtId="4" fontId="71" fillId="34" borderId="44" xfId="0" applyNumberFormat="1" applyFont="1" applyFill="1" applyBorder="1" applyAlignment="1" applyProtection="1">
      <alignment vertical="center" wrapText="1"/>
      <protection locked="0"/>
    </xf>
    <xf numFmtId="167" fontId="19" fillId="0" borderId="33" xfId="48" applyNumberFormat="1" applyFont="1" applyBorder="1" applyAlignment="1" applyProtection="1">
      <alignment horizontal="left" vertical="center" wrapText="1"/>
      <protection/>
    </xf>
    <xf numFmtId="167" fontId="19" fillId="0" borderId="34" xfId="48" applyNumberFormat="1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left" vertical="top"/>
      <protection/>
    </xf>
    <xf numFmtId="0" fontId="13" fillId="34" borderId="45" xfId="0" applyFont="1" applyFill="1" applyBorder="1" applyAlignment="1" applyProtection="1">
      <alignment horizontal="center" vertical="center" wrapText="1"/>
      <protection/>
    </xf>
    <xf numFmtId="0" fontId="13" fillId="34" borderId="4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" fontId="72" fillId="35" borderId="28" xfId="0" applyNumberFormat="1" applyFont="1" applyFill="1" applyBorder="1" applyAlignment="1" applyProtection="1">
      <alignment horizontal="center" vertical="center"/>
      <protection/>
    </xf>
    <xf numFmtId="4" fontId="72" fillId="34" borderId="22" xfId="0" applyNumberFormat="1" applyFont="1" applyFill="1" applyBorder="1" applyAlignment="1" applyProtection="1">
      <alignment horizontal="center" vertical="center"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4" fontId="71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71" fillId="35" borderId="47" xfId="0" applyFont="1" applyFill="1" applyBorder="1" applyAlignment="1" applyProtection="1">
      <alignment horizontal="center" vertical="center"/>
      <protection/>
    </xf>
    <xf numFmtId="0" fontId="13" fillId="35" borderId="43" xfId="0" applyFont="1" applyFill="1" applyBorder="1" applyAlignment="1" applyProtection="1">
      <alignment horizontal="left" vertical="center" wrapText="1"/>
      <protection/>
    </xf>
    <xf numFmtId="0" fontId="71" fillId="35" borderId="43" xfId="0" applyFont="1" applyFill="1" applyBorder="1" applyAlignment="1" applyProtection="1">
      <alignment horizontal="left" vertical="center" wrapText="1"/>
      <protection/>
    </xf>
    <xf numFmtId="4" fontId="71" fillId="35" borderId="43" xfId="0" applyNumberFormat="1" applyFont="1" applyFill="1" applyBorder="1" applyAlignment="1" applyProtection="1">
      <alignment horizontal="center" vertical="center" wrapText="1"/>
      <protection/>
    </xf>
    <xf numFmtId="4" fontId="71" fillId="35" borderId="43" xfId="0" applyNumberFormat="1" applyFont="1" applyFill="1" applyBorder="1" applyAlignment="1" applyProtection="1">
      <alignment horizontal="center" vertical="center"/>
      <protection/>
    </xf>
    <xf numFmtId="4" fontId="71" fillId="35" borderId="48" xfId="0" applyNumberFormat="1" applyFont="1" applyFill="1" applyBorder="1" applyAlignment="1" applyProtection="1">
      <alignment horizontal="center" vertical="center"/>
      <protection/>
    </xf>
    <xf numFmtId="4" fontId="71" fillId="34" borderId="22" xfId="0" applyNumberFormat="1" applyFont="1" applyFill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 quotePrefix="1">
      <alignment horizontal="left" vertical="top"/>
      <protection/>
    </xf>
    <xf numFmtId="4" fontId="64" fillId="0" borderId="0" xfId="0" applyNumberFormat="1" applyFont="1" applyFill="1" applyBorder="1" applyAlignment="1" applyProtection="1">
      <alignment horizontal="center" vertical="center" wrapText="1"/>
      <protection/>
    </xf>
    <xf numFmtId="4" fontId="64" fillId="0" borderId="49" xfId="0" applyNumberFormat="1" applyFont="1" applyFill="1" applyBorder="1" applyAlignment="1" applyProtection="1">
      <alignment horizontal="center" vertical="center"/>
      <protection/>
    </xf>
    <xf numFmtId="4" fontId="71" fillId="0" borderId="0" xfId="0" applyNumberFormat="1" applyFont="1" applyFill="1" applyBorder="1" applyAlignment="1" applyProtection="1">
      <alignment horizontal="center" vertical="center"/>
      <protection/>
    </xf>
    <xf numFmtId="0" fontId="71" fillId="35" borderId="41" xfId="0" applyFont="1" applyFill="1" applyBorder="1" applyAlignment="1" applyProtection="1">
      <alignment horizontal="center" vertical="center"/>
      <protection/>
    </xf>
    <xf numFmtId="164" fontId="13" fillId="35" borderId="38" xfId="45" applyFont="1" applyFill="1" applyBorder="1" applyAlignment="1" applyProtection="1">
      <alignment vertical="center" wrapText="1"/>
      <protection/>
    </xf>
    <xf numFmtId="0" fontId="71" fillId="35" borderId="38" xfId="0" applyFont="1" applyFill="1" applyBorder="1" applyAlignment="1" applyProtection="1">
      <alignment horizontal="center" vertical="center" wrapText="1"/>
      <protection/>
    </xf>
    <xf numFmtId="4" fontId="71" fillId="35" borderId="38" xfId="0" applyNumberFormat="1" applyFont="1" applyFill="1" applyBorder="1" applyAlignment="1" applyProtection="1">
      <alignment horizontal="center" vertical="center" wrapText="1"/>
      <protection/>
    </xf>
    <xf numFmtId="4" fontId="71" fillId="35" borderId="38" xfId="0" applyNumberFormat="1" applyFont="1" applyFill="1" applyBorder="1" applyAlignment="1" applyProtection="1">
      <alignment horizontal="center" vertical="center"/>
      <protection/>
    </xf>
    <xf numFmtId="4" fontId="71" fillId="35" borderId="50" xfId="0" applyNumberFormat="1" applyFont="1" applyFill="1" applyBorder="1" applyAlignment="1" applyProtection="1">
      <alignment horizontal="center" vertical="center"/>
      <protection/>
    </xf>
    <xf numFmtId="0" fontId="64" fillId="0" borderId="39" xfId="0" applyFont="1" applyFill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 quotePrefix="1">
      <alignment horizontal="center" vertical="top"/>
      <protection/>
    </xf>
    <xf numFmtId="0" fontId="13" fillId="35" borderId="38" xfId="0" applyFont="1" applyFill="1" applyBorder="1" applyAlignment="1" applyProtection="1">
      <alignment vertical="center" wrapText="1"/>
      <protection/>
    </xf>
    <xf numFmtId="0" fontId="10" fillId="0" borderId="39" xfId="0" applyFont="1" applyBorder="1" applyAlignment="1" applyProtection="1" quotePrefix="1">
      <alignment horizontal="center" vertical="center"/>
      <protection/>
    </xf>
    <xf numFmtId="0" fontId="10" fillId="33" borderId="0" xfId="0" applyFont="1" applyFill="1" applyBorder="1" applyAlignment="1" applyProtection="1">
      <alignment vertical="center" wrapText="1"/>
      <protection/>
    </xf>
    <xf numFmtId="0" fontId="64" fillId="0" borderId="0" xfId="0" applyFont="1" applyFill="1" applyBorder="1" applyAlignment="1" applyProtection="1">
      <alignment vertical="center"/>
      <protection/>
    </xf>
    <xf numFmtId="4" fontId="64" fillId="0" borderId="0" xfId="0" applyNumberFormat="1" applyFont="1" applyFill="1" applyBorder="1" applyAlignment="1" applyProtection="1">
      <alignment horizontal="center" vertical="center"/>
      <protection/>
    </xf>
    <xf numFmtId="0" fontId="71" fillId="35" borderId="38" xfId="0" applyFont="1" applyFill="1" applyBorder="1" applyAlignment="1" applyProtection="1">
      <alignment vertical="center"/>
      <protection/>
    </xf>
    <xf numFmtId="0" fontId="71" fillId="35" borderId="38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 quotePrefix="1">
      <alignment vertical="top" wrapText="1"/>
      <protection/>
    </xf>
    <xf numFmtId="0" fontId="71" fillId="35" borderId="38" xfId="0" applyFont="1" applyFill="1" applyBorder="1" applyAlignment="1" applyProtection="1">
      <alignment horizontal="left" vertical="center"/>
      <protection/>
    </xf>
    <xf numFmtId="0" fontId="64" fillId="0" borderId="39" xfId="0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horizontal="left" vertical="center" wrapText="1"/>
      <protection/>
    </xf>
    <xf numFmtId="0" fontId="64" fillId="0" borderId="0" xfId="0" applyFont="1" applyFill="1" applyBorder="1" applyAlignment="1" applyProtection="1">
      <alignment vertical="center" wrapText="1"/>
      <protection/>
    </xf>
    <xf numFmtId="0" fontId="13" fillId="35" borderId="38" xfId="0" applyFont="1" applyFill="1" applyBorder="1" applyAlignment="1" applyProtection="1">
      <alignment horizontal="left" vertical="center" wrapText="1"/>
      <protection/>
    </xf>
    <xf numFmtId="4" fontId="13" fillId="35" borderId="38" xfId="0" applyNumberFormat="1" applyFont="1" applyFill="1" applyBorder="1" applyAlignment="1" applyProtection="1">
      <alignment horizontal="left" vertical="center" wrapText="1"/>
      <protection/>
    </xf>
    <xf numFmtId="4" fontId="71" fillId="35" borderId="38" xfId="0" applyNumberFormat="1" applyFont="1" applyFill="1" applyBorder="1" applyAlignment="1" applyProtection="1">
      <alignment horizontal="left" vertical="center" wrapText="1"/>
      <protection/>
    </xf>
    <xf numFmtId="0" fontId="10" fillId="0" borderId="42" xfId="0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165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 applyProtection="1" quotePrefix="1">
      <alignment horizontal="left" vertical="center" wrapText="1"/>
      <protection/>
    </xf>
    <xf numFmtId="0" fontId="71" fillId="35" borderId="41" xfId="0" applyFont="1" applyFill="1" applyBorder="1" applyAlignment="1" applyProtection="1">
      <alignment horizontal="center" vertical="center" wrapText="1"/>
      <protection/>
    </xf>
    <xf numFmtId="0" fontId="71" fillId="35" borderId="38" xfId="0" applyFont="1" applyFill="1" applyBorder="1" applyAlignment="1" applyProtection="1">
      <alignment horizontal="left" vertical="center" wrapText="1"/>
      <protection/>
    </xf>
    <xf numFmtId="4" fontId="13" fillId="35" borderId="38" xfId="0" applyNumberFormat="1" applyFont="1" applyFill="1" applyBorder="1" applyAlignment="1" applyProtection="1">
      <alignment horizontal="center" vertical="center" wrapText="1"/>
      <protection/>
    </xf>
    <xf numFmtId="0" fontId="64" fillId="0" borderId="42" xfId="0" applyFont="1" applyFill="1" applyBorder="1" applyAlignment="1" applyProtection="1">
      <alignment horizontal="center" vertical="center" wrapText="1"/>
      <protection/>
    </xf>
    <xf numFmtId="4" fontId="7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 quotePrefix="1">
      <alignment vertical="center" wrapText="1"/>
      <protection/>
    </xf>
    <xf numFmtId="0" fontId="64" fillId="0" borderId="40" xfId="0" applyFont="1" applyFill="1" applyBorder="1" applyAlignment="1" applyProtection="1">
      <alignment horizontal="center" vertical="center"/>
      <protection/>
    </xf>
    <xf numFmtId="0" fontId="64" fillId="33" borderId="39" xfId="0" applyFont="1" applyFill="1" applyBorder="1" applyAlignment="1" applyProtection="1">
      <alignment horizontal="center" vertical="center" wrapText="1"/>
      <protection/>
    </xf>
    <xf numFmtId="0" fontId="64" fillId="33" borderId="0" xfId="0" applyFont="1" applyFill="1" applyBorder="1" applyAlignment="1" applyProtection="1">
      <alignment horizontal="left" vertical="center" wrapText="1"/>
      <protection/>
    </xf>
    <xf numFmtId="0" fontId="64" fillId="33" borderId="0" xfId="0" applyFont="1" applyFill="1" applyBorder="1" applyAlignment="1" applyProtection="1">
      <alignment horizontal="center" vertical="center" wrapText="1"/>
      <protection/>
    </xf>
    <xf numFmtId="4" fontId="64" fillId="33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 quotePrefix="1">
      <alignment horizontal="center" vertical="center"/>
      <protection/>
    </xf>
    <xf numFmtId="0" fontId="10" fillId="0" borderId="39" xfId="0" applyFont="1" applyBorder="1" applyAlignment="1" applyProtection="1" quotePrefix="1">
      <alignment vertical="center"/>
      <protection/>
    </xf>
    <xf numFmtId="0" fontId="64" fillId="0" borderId="40" xfId="0" applyFont="1" applyFill="1" applyBorder="1" applyAlignment="1" applyProtection="1">
      <alignment horizontal="center" vertical="center" wrapText="1"/>
      <protection/>
    </xf>
    <xf numFmtId="4" fontId="64" fillId="35" borderId="38" xfId="0" applyNumberFormat="1" applyFont="1" applyFill="1" applyBorder="1" applyAlignment="1" applyProtection="1">
      <alignment horizontal="center" vertical="center" wrapText="1"/>
      <protection/>
    </xf>
    <xf numFmtId="3" fontId="71" fillId="35" borderId="41" xfId="0" applyNumberFormat="1" applyFont="1" applyFill="1" applyBorder="1" applyAlignment="1" applyProtection="1">
      <alignment horizontal="center" vertical="center" wrapText="1"/>
      <protection/>
    </xf>
    <xf numFmtId="0" fontId="64" fillId="35" borderId="38" xfId="0" applyFont="1" applyFill="1" applyBorder="1" applyAlignment="1" applyProtection="1">
      <alignment horizontal="center" vertical="center"/>
      <protection/>
    </xf>
    <xf numFmtId="4" fontId="64" fillId="35" borderId="38" xfId="0" applyNumberFormat="1" applyFont="1" applyFill="1" applyBorder="1" applyAlignment="1" applyProtection="1">
      <alignment horizontal="center" vertical="center"/>
      <protection/>
    </xf>
    <xf numFmtId="2" fontId="64" fillId="0" borderId="0" xfId="0" applyNumberFormat="1" applyFont="1" applyFill="1" applyBorder="1" applyAlignment="1" applyProtection="1">
      <alignment horizontal="center"/>
      <protection/>
    </xf>
    <xf numFmtId="4" fontId="64" fillId="0" borderId="0" xfId="0" applyNumberFormat="1" applyFont="1" applyFill="1" applyBorder="1" applyAlignment="1" applyProtection="1">
      <alignment horizontal="center" vertical="top"/>
      <protection/>
    </xf>
    <xf numFmtId="3" fontId="71" fillId="0" borderId="39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Fill="1" applyBorder="1" applyAlignment="1" applyProtection="1">
      <alignment horizontal="left" vertical="center" wrapText="1"/>
      <protection/>
    </xf>
    <xf numFmtId="0" fontId="64" fillId="34" borderId="51" xfId="0" applyFont="1" applyFill="1" applyBorder="1" applyAlignment="1" applyProtection="1">
      <alignment horizontal="center" vertical="center" wrapText="1"/>
      <protection/>
    </xf>
    <xf numFmtId="4" fontId="71" fillId="34" borderId="44" xfId="0" applyNumberFormat="1" applyFont="1" applyFill="1" applyBorder="1" applyAlignment="1" applyProtection="1">
      <alignment vertical="center" wrapText="1"/>
      <protection/>
    </xf>
    <xf numFmtId="4" fontId="71" fillId="34" borderId="28" xfId="0" applyNumberFormat="1" applyFont="1" applyFill="1" applyBorder="1" applyAlignment="1" applyProtection="1">
      <alignment horizontal="center" vertical="center" wrapText="1"/>
      <protection/>
    </xf>
    <xf numFmtId="4" fontId="71" fillId="34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horizontal="left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4" fontId="62" fillId="0" borderId="0" xfId="0" applyNumberFormat="1" applyFont="1" applyFill="1" applyBorder="1" applyAlignment="1" applyProtection="1">
      <alignment horizontal="center" vertical="center"/>
      <protection/>
    </xf>
    <xf numFmtId="4" fontId="63" fillId="0" borderId="0" xfId="0" applyNumberFormat="1" applyFont="1" applyFill="1" applyBorder="1" applyAlignment="1" applyProtection="1">
      <alignment horizontal="center" vertical="center"/>
      <protection/>
    </xf>
    <xf numFmtId="0" fontId="73" fillId="0" borderId="12" xfId="0" applyFont="1" applyFill="1" applyBorder="1" applyAlignment="1" applyProtection="1">
      <alignment horizontal="left" vertical="center"/>
      <protection/>
    </xf>
    <xf numFmtId="0" fontId="74" fillId="0" borderId="10" xfId="0" applyFont="1" applyFill="1" applyBorder="1" applyAlignment="1" applyProtection="1">
      <alignment horizontal="left" vertical="center"/>
      <protection/>
    </xf>
    <xf numFmtId="0" fontId="74" fillId="0" borderId="10" xfId="0" applyFont="1" applyFill="1" applyBorder="1" applyAlignment="1" applyProtection="1">
      <alignment horizontal="center" vertical="center"/>
      <protection/>
    </xf>
    <xf numFmtId="4" fontId="74" fillId="0" borderId="10" xfId="0" applyNumberFormat="1" applyFont="1" applyFill="1" applyBorder="1" applyAlignment="1" applyProtection="1">
      <alignment horizontal="center" vertical="center"/>
      <protection/>
    </xf>
    <xf numFmtId="4" fontId="63" fillId="0" borderId="11" xfId="0" applyNumberFormat="1" applyFont="1" applyFill="1" applyBorder="1" applyAlignment="1" applyProtection="1">
      <alignment horizontal="center" vertical="center"/>
      <protection/>
    </xf>
    <xf numFmtId="0" fontId="74" fillId="0" borderId="39" xfId="0" applyFont="1" applyFill="1" applyBorder="1" applyAlignment="1" applyProtection="1">
      <alignment horizontal="left" vertical="center"/>
      <protection/>
    </xf>
    <xf numFmtId="0" fontId="74" fillId="0" borderId="0" xfId="0" applyFont="1" applyFill="1" applyBorder="1" applyAlignment="1" applyProtection="1">
      <alignment horizontal="left" vertical="center"/>
      <protection/>
    </xf>
    <xf numFmtId="0" fontId="74" fillId="0" borderId="0" xfId="0" applyFont="1" applyFill="1" applyBorder="1" applyAlignment="1" applyProtection="1">
      <alignment horizontal="center" vertical="center"/>
      <protection/>
    </xf>
    <xf numFmtId="4" fontId="74" fillId="0" borderId="0" xfId="0" applyNumberFormat="1" applyFont="1" applyFill="1" applyBorder="1" applyAlignment="1" applyProtection="1">
      <alignment horizontal="center" vertical="center"/>
      <protection/>
    </xf>
    <xf numFmtId="4" fontId="63" fillId="0" borderId="49" xfId="0" applyNumberFormat="1" applyFont="1" applyFill="1" applyBorder="1" applyAlignment="1" applyProtection="1">
      <alignment horizontal="center" vertical="center"/>
      <protection/>
    </xf>
    <xf numFmtId="0" fontId="74" fillId="0" borderId="23" xfId="0" applyFont="1" applyFill="1" applyBorder="1" applyAlignment="1" applyProtection="1">
      <alignment horizontal="left" vertical="center"/>
      <protection/>
    </xf>
    <xf numFmtId="0" fontId="74" fillId="0" borderId="25" xfId="0" applyFont="1" applyFill="1" applyBorder="1" applyAlignment="1" applyProtection="1">
      <alignment vertical="center"/>
      <protection/>
    </xf>
    <xf numFmtId="4" fontId="63" fillId="0" borderId="26" xfId="0" applyNumberFormat="1" applyFont="1" applyFill="1" applyBorder="1" applyAlignment="1" applyProtection="1">
      <alignment horizontal="center" vertical="center"/>
      <protection/>
    </xf>
    <xf numFmtId="4" fontId="72" fillId="35" borderId="28" xfId="0" applyNumberFormat="1" applyFont="1" applyFill="1" applyBorder="1" applyAlignment="1" applyProtection="1">
      <alignment horizontal="center" vertical="center"/>
      <protection locked="0"/>
    </xf>
    <xf numFmtId="0" fontId="75" fillId="34" borderId="52" xfId="0" applyFont="1" applyFill="1" applyBorder="1" applyAlignment="1" applyProtection="1">
      <alignment horizontal="center" vertical="center" wrapText="1"/>
      <protection/>
    </xf>
    <xf numFmtId="0" fontId="75" fillId="34" borderId="53" xfId="0" applyFont="1" applyFill="1" applyBorder="1" applyAlignment="1" applyProtection="1">
      <alignment horizontal="center" vertical="center" wrapText="1"/>
      <protection/>
    </xf>
    <xf numFmtId="0" fontId="75" fillId="34" borderId="54" xfId="0" applyFont="1" applyFill="1" applyBorder="1" applyAlignment="1" applyProtection="1">
      <alignment horizontal="center" vertical="center" wrapText="1"/>
      <protection/>
    </xf>
    <xf numFmtId="0" fontId="64" fillId="34" borderId="55" xfId="0" applyFont="1" applyFill="1" applyBorder="1" applyAlignment="1" applyProtection="1">
      <alignment horizontal="center" vertical="top"/>
      <protection/>
    </xf>
    <xf numFmtId="0" fontId="64" fillId="34" borderId="56" xfId="0" applyFont="1" applyFill="1" applyBorder="1" applyAlignment="1" applyProtection="1">
      <alignment horizontal="center" vertical="top"/>
      <protection/>
    </xf>
    <xf numFmtId="0" fontId="75" fillId="34" borderId="51" xfId="0" applyFont="1" applyFill="1" applyBorder="1" applyAlignment="1" applyProtection="1">
      <alignment horizontal="center" vertical="center" wrapText="1"/>
      <protection locked="0"/>
    </xf>
    <xf numFmtId="0" fontId="75" fillId="34" borderId="44" xfId="0" applyFont="1" applyFill="1" applyBorder="1" applyAlignment="1" applyProtection="1">
      <alignment horizontal="center" vertical="center" wrapText="1"/>
      <protection locked="0"/>
    </xf>
    <xf numFmtId="0" fontId="75" fillId="34" borderId="22" xfId="0" applyFont="1" applyFill="1" applyBorder="1" applyAlignment="1" applyProtection="1">
      <alignment horizontal="center" vertical="center" wrapText="1"/>
      <protection locked="0"/>
    </xf>
    <xf numFmtId="0" fontId="76" fillId="0" borderId="0" xfId="0" applyFont="1" applyFill="1" applyBorder="1" applyAlignment="1" applyProtection="1">
      <alignment horizontal="center" vertical="center"/>
      <protection/>
    </xf>
    <xf numFmtId="49" fontId="18" fillId="0" borderId="55" xfId="49" applyNumberFormat="1" applyFont="1" applyBorder="1" applyAlignment="1" applyProtection="1">
      <alignment horizontal="left" vertical="center"/>
      <protection/>
    </xf>
    <xf numFmtId="49" fontId="18" fillId="0" borderId="56" xfId="49" applyNumberFormat="1" applyFont="1" applyBorder="1" applyAlignment="1" applyProtection="1">
      <alignment horizontal="left" vertical="center"/>
      <protection/>
    </xf>
    <xf numFmtId="49" fontId="18" fillId="0" borderId="45" xfId="48" applyNumberFormat="1" applyFont="1" applyBorder="1" applyAlignment="1" applyProtection="1">
      <alignment horizontal="left" vertical="center" wrapText="1"/>
      <protection/>
    </xf>
    <xf numFmtId="49" fontId="18" fillId="0" borderId="46" xfId="48" applyNumberFormat="1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top"/>
      <protection/>
    </xf>
    <xf numFmtId="0" fontId="13" fillId="34" borderId="55" xfId="0" applyFont="1" applyFill="1" applyBorder="1" applyAlignment="1" applyProtection="1">
      <alignment horizontal="center" vertical="center" wrapText="1"/>
      <protection/>
    </xf>
    <xf numFmtId="0" fontId="13" fillId="34" borderId="45" xfId="0" applyFont="1" applyFill="1" applyBorder="1" applyAlignment="1" applyProtection="1">
      <alignment horizontal="center" vertical="center" wrapText="1"/>
      <protection/>
    </xf>
    <xf numFmtId="0" fontId="71" fillId="34" borderId="33" xfId="0" applyFont="1" applyFill="1" applyBorder="1" applyAlignment="1" applyProtection="1">
      <alignment horizontal="center" vertical="center"/>
      <protection/>
    </xf>
    <xf numFmtId="0" fontId="71" fillId="34" borderId="34" xfId="0" applyFont="1" applyFill="1" applyBorder="1" applyAlignment="1" applyProtection="1">
      <alignment horizontal="center" vertical="center"/>
      <protection/>
    </xf>
    <xf numFmtId="0" fontId="77" fillId="34" borderId="57" xfId="0" applyFont="1" applyFill="1" applyBorder="1" applyAlignment="1" applyProtection="1">
      <alignment horizontal="center" vertical="center"/>
      <protection/>
    </xf>
    <xf numFmtId="0" fontId="77" fillId="34" borderId="58" xfId="0" applyFont="1" applyFill="1" applyBorder="1" applyAlignment="1" applyProtection="1">
      <alignment horizontal="center" vertical="center"/>
      <protection/>
    </xf>
    <xf numFmtId="49" fontId="18" fillId="0" borderId="55" xfId="49" applyNumberFormat="1" applyFont="1" applyBorder="1" applyAlignment="1" applyProtection="1">
      <alignment horizontal="left" vertical="center" wrapText="1"/>
      <protection/>
    </xf>
    <xf numFmtId="49" fontId="18" fillId="0" borderId="56" xfId="49" applyNumberFormat="1" applyFont="1" applyBorder="1" applyAlignment="1" applyProtection="1">
      <alignment horizontal="left" vertical="center" wrapText="1"/>
      <protection/>
    </xf>
    <xf numFmtId="49" fontId="18" fillId="0" borderId="45" xfId="48" applyNumberFormat="1" applyFont="1" applyBorder="1" applyAlignment="1">
      <alignment horizontal="left" vertical="center" wrapText="1"/>
      <protection/>
    </xf>
    <xf numFmtId="49" fontId="18" fillId="0" borderId="46" xfId="48" applyNumberFormat="1" applyFont="1" applyBorder="1" applyAlignment="1">
      <alignment horizontal="left" vertical="center" wrapText="1"/>
      <protection/>
    </xf>
    <xf numFmtId="167" fontId="17" fillId="0" borderId="51" xfId="48" applyNumberFormat="1" applyFont="1" applyBorder="1" applyAlignment="1">
      <alignment horizontal="center" vertical="center" wrapText="1"/>
      <protection/>
    </xf>
    <xf numFmtId="167" fontId="17" fillId="0" borderId="44" xfId="48" applyNumberFormat="1" applyFont="1" applyBorder="1" applyAlignment="1">
      <alignment horizontal="center" vertical="center" wrapText="1"/>
      <protection/>
    </xf>
    <xf numFmtId="167" fontId="17" fillId="0" borderId="22" xfId="48" applyNumberFormat="1" applyFont="1" applyBorder="1" applyAlignment="1">
      <alignment horizontal="center" vertical="center" wrapText="1"/>
      <protection/>
    </xf>
    <xf numFmtId="0" fontId="64" fillId="0" borderId="39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left" vertical="center"/>
    </xf>
    <xf numFmtId="0" fontId="64" fillId="0" borderId="49" xfId="0" applyFont="1" applyFill="1" applyBorder="1" applyAlignment="1">
      <alignment horizontal="left" vertical="center"/>
    </xf>
    <xf numFmtId="0" fontId="78" fillId="34" borderId="51" xfId="0" applyFont="1" applyFill="1" applyBorder="1" applyAlignment="1">
      <alignment horizontal="center" vertical="center"/>
    </xf>
    <xf numFmtId="0" fontId="78" fillId="34" borderId="22" xfId="0" applyFont="1" applyFill="1" applyBorder="1" applyAlignment="1">
      <alignment horizontal="center" vertical="center"/>
    </xf>
    <xf numFmtId="0" fontId="71" fillId="34" borderId="21" xfId="0" applyFont="1" applyFill="1" applyBorder="1" applyAlignment="1">
      <alignment horizontal="center" vertical="center"/>
    </xf>
    <xf numFmtId="49" fontId="22" fillId="0" borderId="59" xfId="49" applyNumberFormat="1" applyFont="1" applyBorder="1" applyAlignment="1" applyProtection="1">
      <alignment horizontal="left" vertical="center" wrapText="1"/>
      <protection/>
    </xf>
    <xf numFmtId="49" fontId="22" fillId="0" borderId="55" xfId="49" applyNumberFormat="1" applyFont="1" applyBorder="1" applyAlignment="1" applyProtection="1">
      <alignment horizontal="left" vertical="center" wrapText="1"/>
      <protection/>
    </xf>
    <xf numFmtId="49" fontId="22" fillId="0" borderId="56" xfId="49" applyNumberFormat="1" applyFont="1" applyBorder="1" applyAlignment="1" applyProtection="1">
      <alignment horizontal="left" vertical="center" wrapText="1"/>
      <protection/>
    </xf>
    <xf numFmtId="49" fontId="23" fillId="0" borderId="60" xfId="48" applyNumberFormat="1" applyFont="1" applyBorder="1" applyAlignment="1">
      <alignment horizontal="left" vertical="center" wrapText="1"/>
      <protection/>
    </xf>
    <xf numFmtId="49" fontId="23" fillId="0" borderId="45" xfId="48" applyNumberFormat="1" applyFont="1" applyBorder="1" applyAlignment="1">
      <alignment horizontal="left" vertical="center" wrapText="1"/>
      <protection/>
    </xf>
    <xf numFmtId="49" fontId="23" fillId="0" borderId="46" xfId="48" applyNumberFormat="1" applyFont="1" applyBorder="1" applyAlignment="1">
      <alignment horizontal="left" vertical="center" wrapText="1"/>
      <protection/>
    </xf>
    <xf numFmtId="0" fontId="13" fillId="34" borderId="27" xfId="50" applyFont="1" applyFill="1" applyBorder="1" applyAlignment="1">
      <alignment horizontal="center" vertical="center" wrapText="1"/>
      <protection/>
    </xf>
    <xf numFmtId="0" fontId="13" fillId="34" borderId="21" xfId="50" applyFont="1" applyFill="1" applyBorder="1" applyAlignment="1">
      <alignment horizontal="center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FFCLRP-CV-REV0A-15-01-08_sem bdi" xfId="48"/>
    <cellStyle name="Normal_FFCLRP-CV-REV0A-15-01-08_sem bdi 2" xfId="49"/>
    <cellStyle name="Normal_USP - Calculos" xfId="50"/>
    <cellStyle name="Nota" xfId="51"/>
    <cellStyle name="Percent" xfId="52"/>
    <cellStyle name="Saíd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22"/>
  <sheetViews>
    <sheetView tabSelected="1" zoomScale="89" zoomScaleNormal="89" zoomScalePageLayoutView="0" workbookViewId="0" topLeftCell="A1">
      <selection activeCell="F15" sqref="F15"/>
    </sheetView>
  </sheetViews>
  <sheetFormatPr defaultColWidth="9.33203125" defaultRowHeight="12.75"/>
  <cols>
    <col min="1" max="1" width="23.5" style="0" customWidth="1"/>
    <col min="2" max="2" width="103.66015625" style="0" customWidth="1"/>
    <col min="3" max="3" width="8" style="0" customWidth="1"/>
    <col min="4" max="4" width="9.83203125" style="0" customWidth="1"/>
    <col min="5" max="5" width="10.5" style="0" customWidth="1"/>
    <col min="6" max="6" width="10.33203125" style="0" customWidth="1"/>
    <col min="7" max="7" width="10.5" style="0" customWidth="1"/>
    <col min="8" max="8" width="12.66015625" style="0" customWidth="1"/>
    <col min="9" max="9" width="12.5" style="0" customWidth="1"/>
    <col min="10" max="11" width="13.33203125" style="0" customWidth="1"/>
  </cols>
  <sheetData>
    <row r="3" spans="1:11" ht="27.75" customHeight="1" thickBot="1">
      <c r="A3" s="217" t="s">
        <v>179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</row>
    <row r="4" spans="1:11" ht="18.75" customHeight="1">
      <c r="A4" s="112" t="s">
        <v>163</v>
      </c>
      <c r="B4" s="218" t="s">
        <v>357</v>
      </c>
      <c r="C4" s="218"/>
      <c r="D4" s="218"/>
      <c r="E4" s="218"/>
      <c r="F4" s="218"/>
      <c r="G4" s="218"/>
      <c r="H4" s="218"/>
      <c r="I4" s="218"/>
      <c r="J4" s="218"/>
      <c r="K4" s="219"/>
    </row>
    <row r="5" spans="1:11" ht="19.5" customHeight="1" thickBot="1">
      <c r="A5" s="113" t="s">
        <v>164</v>
      </c>
      <c r="B5" s="220" t="s">
        <v>170</v>
      </c>
      <c r="C5" s="220"/>
      <c r="D5" s="220"/>
      <c r="E5" s="220"/>
      <c r="F5" s="220"/>
      <c r="G5" s="220"/>
      <c r="H5" s="220"/>
      <c r="I5" s="220"/>
      <c r="J5" s="220"/>
      <c r="K5" s="221"/>
    </row>
    <row r="6" spans="1:11" ht="6.75" customHeight="1" thickBot="1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114"/>
    </row>
    <row r="7" spans="1:11" ht="12.75">
      <c r="A7" s="225" t="s">
        <v>154</v>
      </c>
      <c r="B7" s="223" t="s">
        <v>131</v>
      </c>
      <c r="C7" s="223" t="s">
        <v>132</v>
      </c>
      <c r="D7" s="223" t="s">
        <v>133</v>
      </c>
      <c r="E7" s="212" t="s">
        <v>72</v>
      </c>
      <c r="F7" s="212"/>
      <c r="G7" s="212"/>
      <c r="H7" s="212" t="s">
        <v>73</v>
      </c>
      <c r="I7" s="212"/>
      <c r="J7" s="213"/>
      <c r="K7" s="227" t="s">
        <v>161</v>
      </c>
    </row>
    <row r="8" spans="1:11" ht="24" customHeight="1" thickBot="1">
      <c r="A8" s="226"/>
      <c r="B8" s="224"/>
      <c r="C8" s="224"/>
      <c r="D8" s="224"/>
      <c r="E8" s="115" t="s">
        <v>134</v>
      </c>
      <c r="F8" s="115" t="s">
        <v>120</v>
      </c>
      <c r="G8" s="115" t="s">
        <v>135</v>
      </c>
      <c r="H8" s="115" t="s">
        <v>134</v>
      </c>
      <c r="I8" s="115" t="s">
        <v>120</v>
      </c>
      <c r="J8" s="116" t="s">
        <v>136</v>
      </c>
      <c r="K8" s="228"/>
    </row>
    <row r="9" spans="1:11" ht="14.25" customHeight="1">
      <c r="A9" s="114"/>
      <c r="B9" s="117"/>
      <c r="C9" s="118"/>
      <c r="D9" s="118"/>
      <c r="E9" s="118"/>
      <c r="F9" s="118"/>
      <c r="G9" s="118"/>
      <c r="H9" s="118"/>
      <c r="I9" s="118"/>
      <c r="J9" s="114"/>
      <c r="K9" s="114"/>
    </row>
    <row r="10" spans="1:11" ht="5.25" customHeight="1" thickBot="1">
      <c r="A10" s="114"/>
      <c r="B10" s="117"/>
      <c r="C10" s="118"/>
      <c r="D10" s="118"/>
      <c r="E10" s="118"/>
      <c r="F10" s="118"/>
      <c r="G10" s="118"/>
      <c r="H10" s="118"/>
      <c r="I10" s="118"/>
      <c r="J10" s="114"/>
      <c r="K10" s="114"/>
    </row>
    <row r="11" spans="1:11" ht="15.75" customHeight="1" thickBot="1">
      <c r="A11" s="119"/>
      <c r="B11" s="120"/>
      <c r="C11" s="121"/>
      <c r="D11" s="121"/>
      <c r="E11" s="121"/>
      <c r="F11" s="121"/>
      <c r="G11" s="209" t="s">
        <v>129</v>
      </c>
      <c r="H11" s="210"/>
      <c r="I11" s="211"/>
      <c r="J11" s="122">
        <f>SUM(J14:J193)/2</f>
        <v>418396.83139999997</v>
      </c>
      <c r="K11" s="123"/>
    </row>
    <row r="12" spans="1:11" ht="15.75" customHeight="1" thickBot="1">
      <c r="A12" s="119"/>
      <c r="B12" s="120"/>
      <c r="C12" s="124"/>
      <c r="D12" s="124"/>
      <c r="E12" s="124"/>
      <c r="F12" s="124"/>
      <c r="G12" s="214" t="s">
        <v>130</v>
      </c>
      <c r="H12" s="215"/>
      <c r="I12" s="215"/>
      <c r="J12" s="216"/>
      <c r="K12" s="208">
        <f>J11*1.25</f>
        <v>522996.03925</v>
      </c>
    </row>
    <row r="13" spans="1:11" ht="6" customHeight="1" thickBot="1">
      <c r="A13" s="119"/>
      <c r="B13" s="120"/>
      <c r="C13" s="124"/>
      <c r="D13" s="124"/>
      <c r="E13" s="124"/>
      <c r="F13" s="124"/>
      <c r="G13" s="124"/>
      <c r="H13" s="124"/>
      <c r="I13" s="124"/>
      <c r="J13" s="125"/>
      <c r="K13" s="126"/>
    </row>
    <row r="14" spans="1:11" ht="15" customHeight="1" thickBot="1">
      <c r="A14" s="127">
        <v>1</v>
      </c>
      <c r="B14" s="128" t="s">
        <v>119</v>
      </c>
      <c r="C14" s="129"/>
      <c r="D14" s="130"/>
      <c r="E14" s="97"/>
      <c r="F14" s="97"/>
      <c r="G14" s="130"/>
      <c r="H14" s="131">
        <f>SUM(H15:H15)</f>
        <v>4875.6</v>
      </c>
      <c r="I14" s="131">
        <f>SUM(I15:I15)</f>
        <v>1198.5</v>
      </c>
      <c r="J14" s="132">
        <f>SUM(J15:J15)</f>
        <v>6074.1</v>
      </c>
      <c r="K14" s="133">
        <f>J14*1.25</f>
        <v>7592.625</v>
      </c>
    </row>
    <row r="15" spans="1:11" ht="15" customHeight="1" thickBot="1">
      <c r="A15" s="134" t="s">
        <v>354</v>
      </c>
      <c r="B15" s="120" t="s">
        <v>347</v>
      </c>
      <c r="C15" s="82" t="s">
        <v>0</v>
      </c>
      <c r="D15" s="88">
        <v>170</v>
      </c>
      <c r="E15" s="98">
        <v>28.68</v>
      </c>
      <c r="F15" s="98">
        <v>7.05</v>
      </c>
      <c r="G15" s="135">
        <f>E15+F15</f>
        <v>35.73</v>
      </c>
      <c r="H15" s="135">
        <f>E15*D15</f>
        <v>4875.6</v>
      </c>
      <c r="I15" s="135">
        <f>F15*D15</f>
        <v>1198.5</v>
      </c>
      <c r="J15" s="136">
        <f>H15+I15</f>
        <v>6074.1</v>
      </c>
      <c r="K15" s="137"/>
    </row>
    <row r="16" spans="1:11" ht="15" customHeight="1" thickBot="1">
      <c r="A16" s="138">
        <v>2</v>
      </c>
      <c r="B16" s="139" t="s">
        <v>183</v>
      </c>
      <c r="C16" s="140"/>
      <c r="D16" s="141"/>
      <c r="E16" s="100"/>
      <c r="F16" s="100"/>
      <c r="G16" s="141"/>
      <c r="H16" s="142">
        <f>SUM(H17:H25)</f>
        <v>2601</v>
      </c>
      <c r="I16" s="142">
        <f>SUM(I17:I25)</f>
        <v>11738</v>
      </c>
      <c r="J16" s="143">
        <f>SUM(J17:J25)</f>
        <v>14339</v>
      </c>
      <c r="K16" s="133">
        <f>J16*1.25</f>
        <v>17923.75</v>
      </c>
    </row>
    <row r="17" spans="1:11" ht="15" customHeight="1">
      <c r="A17" s="144" t="s">
        <v>140</v>
      </c>
      <c r="B17" s="120" t="s">
        <v>116</v>
      </c>
      <c r="C17" s="82" t="s">
        <v>67</v>
      </c>
      <c r="D17" s="88">
        <v>5</v>
      </c>
      <c r="E17" s="99"/>
      <c r="F17" s="102">
        <v>46.05</v>
      </c>
      <c r="G17" s="135">
        <f>E17+F17</f>
        <v>46.05</v>
      </c>
      <c r="H17" s="135">
        <f>E17*D17</f>
        <v>0</v>
      </c>
      <c r="I17" s="135">
        <f>F17*D17</f>
        <v>230.25</v>
      </c>
      <c r="J17" s="136">
        <f>H17+I17</f>
        <v>230.25</v>
      </c>
      <c r="K17" s="137"/>
    </row>
    <row r="18" spans="1:11" ht="15" customHeight="1">
      <c r="A18" s="145" t="s">
        <v>209</v>
      </c>
      <c r="B18" s="120" t="s">
        <v>180</v>
      </c>
      <c r="C18" s="82" t="s">
        <v>0</v>
      </c>
      <c r="D18" s="88">
        <v>15</v>
      </c>
      <c r="E18" s="99"/>
      <c r="F18" s="102">
        <v>13.81</v>
      </c>
      <c r="G18" s="135">
        <f>E18+F18</f>
        <v>13.81</v>
      </c>
      <c r="H18" s="135">
        <f>E18*D18</f>
        <v>0</v>
      </c>
      <c r="I18" s="135">
        <f>F18*D18</f>
        <v>207.15</v>
      </c>
      <c r="J18" s="136">
        <f>H18+I18</f>
        <v>207.15</v>
      </c>
      <c r="K18" s="137"/>
    </row>
    <row r="19" spans="1:11" ht="15" customHeight="1">
      <c r="A19" s="145" t="s">
        <v>210</v>
      </c>
      <c r="B19" s="120" t="s">
        <v>280</v>
      </c>
      <c r="C19" s="82" t="s">
        <v>0</v>
      </c>
      <c r="D19" s="88">
        <v>300</v>
      </c>
      <c r="E19" s="99"/>
      <c r="F19" s="102">
        <v>9.21</v>
      </c>
      <c r="G19" s="135">
        <f aca="true" t="shared" si="0" ref="G19:G25">E19+F19</f>
        <v>9.21</v>
      </c>
      <c r="H19" s="135">
        <f aca="true" t="shared" si="1" ref="H19:H25">E19*D19</f>
        <v>0</v>
      </c>
      <c r="I19" s="135">
        <f aca="true" t="shared" si="2" ref="I19:I25">F19*D19</f>
        <v>2763.0000000000005</v>
      </c>
      <c r="J19" s="136">
        <f aca="true" t="shared" si="3" ref="J19:J25">H19+I19</f>
        <v>2763.0000000000005</v>
      </c>
      <c r="K19" s="137"/>
    </row>
    <row r="20" spans="1:11" ht="15" customHeight="1">
      <c r="A20" s="144" t="s">
        <v>211</v>
      </c>
      <c r="B20" s="120" t="s">
        <v>190</v>
      </c>
      <c r="C20" s="82" t="s">
        <v>0</v>
      </c>
      <c r="D20" s="88">
        <v>134</v>
      </c>
      <c r="E20" s="99"/>
      <c r="F20" s="99">
        <v>7.2</v>
      </c>
      <c r="G20" s="135">
        <f t="shared" si="0"/>
        <v>7.2</v>
      </c>
      <c r="H20" s="135">
        <f t="shared" si="1"/>
        <v>0</v>
      </c>
      <c r="I20" s="135">
        <f t="shared" si="2"/>
        <v>964.8000000000001</v>
      </c>
      <c r="J20" s="136">
        <f t="shared" si="3"/>
        <v>964.8000000000001</v>
      </c>
      <c r="K20" s="137"/>
    </row>
    <row r="21" spans="1:11" ht="15" customHeight="1">
      <c r="A21" s="144" t="s">
        <v>212</v>
      </c>
      <c r="B21" s="120" t="s">
        <v>181</v>
      </c>
      <c r="C21" s="82" t="s">
        <v>208</v>
      </c>
      <c r="D21" s="88">
        <v>1</v>
      </c>
      <c r="E21" s="99">
        <v>180</v>
      </c>
      <c r="F21" s="99">
        <v>2450</v>
      </c>
      <c r="G21" s="135">
        <f t="shared" si="0"/>
        <v>2630</v>
      </c>
      <c r="H21" s="135">
        <f t="shared" si="1"/>
        <v>180</v>
      </c>
      <c r="I21" s="135">
        <f t="shared" si="2"/>
        <v>2450</v>
      </c>
      <c r="J21" s="136">
        <f t="shared" si="3"/>
        <v>2630</v>
      </c>
      <c r="K21" s="137"/>
    </row>
    <row r="22" spans="1:11" ht="15" customHeight="1">
      <c r="A22" s="144" t="s">
        <v>213</v>
      </c>
      <c r="B22" s="120" t="s">
        <v>281</v>
      </c>
      <c r="C22" s="82" t="s">
        <v>1</v>
      </c>
      <c r="D22" s="88">
        <v>30</v>
      </c>
      <c r="E22" s="99">
        <v>5.6</v>
      </c>
      <c r="F22" s="99">
        <v>8.9</v>
      </c>
      <c r="G22" s="135">
        <f t="shared" si="0"/>
        <v>14.5</v>
      </c>
      <c r="H22" s="135">
        <f t="shared" si="1"/>
        <v>168</v>
      </c>
      <c r="I22" s="135">
        <f t="shared" si="2"/>
        <v>267</v>
      </c>
      <c r="J22" s="136">
        <f t="shared" si="3"/>
        <v>435</v>
      </c>
      <c r="K22" s="137"/>
    </row>
    <row r="23" spans="1:11" ht="15" customHeight="1">
      <c r="A23" s="145" t="s">
        <v>214</v>
      </c>
      <c r="B23" s="120" t="s">
        <v>182</v>
      </c>
      <c r="C23" s="82" t="s">
        <v>0</v>
      </c>
      <c r="D23" s="88">
        <v>220</v>
      </c>
      <c r="E23" s="99"/>
      <c r="F23" s="99">
        <v>6.14</v>
      </c>
      <c r="G23" s="135">
        <f t="shared" si="0"/>
        <v>6.14</v>
      </c>
      <c r="H23" s="135">
        <f t="shared" si="1"/>
        <v>0</v>
      </c>
      <c r="I23" s="135">
        <f t="shared" si="2"/>
        <v>1350.8</v>
      </c>
      <c r="J23" s="136">
        <f t="shared" si="3"/>
        <v>1350.8</v>
      </c>
      <c r="K23" s="137"/>
    </row>
    <row r="24" spans="1:11" ht="15" customHeight="1">
      <c r="A24" s="144" t="s">
        <v>215</v>
      </c>
      <c r="B24" s="120" t="s">
        <v>184</v>
      </c>
      <c r="C24" s="82" t="s">
        <v>208</v>
      </c>
      <c r="D24" s="88">
        <v>1</v>
      </c>
      <c r="E24" s="99">
        <v>243</v>
      </c>
      <c r="F24" s="99">
        <v>565</v>
      </c>
      <c r="G24" s="135">
        <f t="shared" si="0"/>
        <v>808</v>
      </c>
      <c r="H24" s="135">
        <f t="shared" si="1"/>
        <v>243</v>
      </c>
      <c r="I24" s="135">
        <f t="shared" si="2"/>
        <v>565</v>
      </c>
      <c r="J24" s="136">
        <f t="shared" si="3"/>
        <v>808</v>
      </c>
      <c r="K24" s="137"/>
    </row>
    <row r="25" spans="1:11" ht="15" customHeight="1" thickBot="1">
      <c r="A25" s="144" t="s">
        <v>216</v>
      </c>
      <c r="B25" s="120" t="s">
        <v>185</v>
      </c>
      <c r="C25" s="82" t="s">
        <v>0</v>
      </c>
      <c r="D25" s="88">
        <v>300</v>
      </c>
      <c r="E25" s="99">
        <v>6.7</v>
      </c>
      <c r="F25" s="99">
        <v>9.8</v>
      </c>
      <c r="G25" s="135">
        <f t="shared" si="0"/>
        <v>16.5</v>
      </c>
      <c r="H25" s="135">
        <f t="shared" si="1"/>
        <v>2010</v>
      </c>
      <c r="I25" s="135">
        <f t="shared" si="2"/>
        <v>2940</v>
      </c>
      <c r="J25" s="136">
        <f t="shared" si="3"/>
        <v>4950</v>
      </c>
      <c r="K25" s="137"/>
    </row>
    <row r="26" spans="1:11" ht="15" customHeight="1" thickBot="1">
      <c r="A26" s="138">
        <v>3</v>
      </c>
      <c r="B26" s="146" t="s">
        <v>191</v>
      </c>
      <c r="C26" s="140"/>
      <c r="D26" s="141"/>
      <c r="E26" s="100"/>
      <c r="F26" s="100"/>
      <c r="G26" s="141"/>
      <c r="H26" s="142">
        <f>SUM(H27:H36)</f>
        <v>33617.094</v>
      </c>
      <c r="I26" s="142">
        <f>SUM(I27:I36)</f>
        <v>28954.475999999995</v>
      </c>
      <c r="J26" s="143">
        <f>SUM(J27:J36)</f>
        <v>62571.57000000001</v>
      </c>
      <c r="K26" s="133">
        <f>J26*1.25</f>
        <v>78214.46250000001</v>
      </c>
    </row>
    <row r="27" spans="1:11" ht="15" customHeight="1">
      <c r="A27" s="145" t="s">
        <v>217</v>
      </c>
      <c r="B27" s="120" t="s">
        <v>186</v>
      </c>
      <c r="C27" s="82" t="s">
        <v>0</v>
      </c>
      <c r="D27" s="88">
        <v>23</v>
      </c>
      <c r="E27" s="102">
        <v>338.77</v>
      </c>
      <c r="F27" s="102">
        <v>45.5</v>
      </c>
      <c r="G27" s="135">
        <f aca="true" t="shared" si="4" ref="G27:G36">E27+F27</f>
        <v>384.27</v>
      </c>
      <c r="H27" s="135">
        <f>E27*D27</f>
        <v>7791.709999999999</v>
      </c>
      <c r="I27" s="135">
        <f>F27*D27</f>
        <v>1046.5</v>
      </c>
      <c r="J27" s="136">
        <f>H27+I27</f>
        <v>8838.21</v>
      </c>
      <c r="K27" s="137"/>
    </row>
    <row r="28" spans="1:11" ht="15" customHeight="1">
      <c r="A28" s="145" t="s">
        <v>218</v>
      </c>
      <c r="B28" s="120" t="s">
        <v>282</v>
      </c>
      <c r="C28" s="82" t="s">
        <v>0</v>
      </c>
      <c r="D28" s="88">
        <v>76.8</v>
      </c>
      <c r="E28" s="102">
        <v>5.22</v>
      </c>
      <c r="F28" s="102">
        <v>22.47</v>
      </c>
      <c r="G28" s="135">
        <f t="shared" si="4"/>
        <v>27.689999999999998</v>
      </c>
      <c r="H28" s="135">
        <f>E28*D28</f>
        <v>400.89599999999996</v>
      </c>
      <c r="I28" s="135">
        <f>F28*D28</f>
        <v>1725.696</v>
      </c>
      <c r="J28" s="136">
        <f>H28+I28</f>
        <v>2126.5919999999996</v>
      </c>
      <c r="K28" s="137"/>
    </row>
    <row r="29" spans="1:11" ht="15" customHeight="1">
      <c r="A29" s="145" t="s">
        <v>219</v>
      </c>
      <c r="B29" s="120" t="s">
        <v>187</v>
      </c>
      <c r="C29" s="82" t="s">
        <v>0</v>
      </c>
      <c r="D29" s="88">
        <v>76.8</v>
      </c>
      <c r="E29" s="102">
        <v>8.89</v>
      </c>
      <c r="F29" s="102">
        <v>10.76</v>
      </c>
      <c r="G29" s="135">
        <f t="shared" si="4"/>
        <v>19.65</v>
      </c>
      <c r="H29" s="135">
        <f>E29*D29</f>
        <v>682.7520000000001</v>
      </c>
      <c r="I29" s="135">
        <f>F29*D29</f>
        <v>826.3679999999999</v>
      </c>
      <c r="J29" s="136">
        <f>H29+I29</f>
        <v>1509.12</v>
      </c>
      <c r="K29" s="137"/>
    </row>
    <row r="30" spans="1:11" ht="15" customHeight="1">
      <c r="A30" s="145" t="s">
        <v>218</v>
      </c>
      <c r="B30" s="120" t="s">
        <v>283</v>
      </c>
      <c r="C30" s="82" t="s">
        <v>0</v>
      </c>
      <c r="D30" s="88">
        <v>223.2</v>
      </c>
      <c r="E30" s="102">
        <v>5.22</v>
      </c>
      <c r="F30" s="102">
        <v>22.47</v>
      </c>
      <c r="G30" s="135">
        <f t="shared" si="4"/>
        <v>27.689999999999998</v>
      </c>
      <c r="H30" s="135">
        <f>E30*D30</f>
        <v>1165.1039999999998</v>
      </c>
      <c r="I30" s="135">
        <f>F30*D30</f>
        <v>5015.303999999999</v>
      </c>
      <c r="J30" s="136">
        <f>H30+I30</f>
        <v>6180.407999999999</v>
      </c>
      <c r="K30" s="137"/>
    </row>
    <row r="31" spans="1:11" ht="15" customHeight="1">
      <c r="A31" s="147" t="s">
        <v>220</v>
      </c>
      <c r="B31" s="120" t="s">
        <v>188</v>
      </c>
      <c r="C31" s="82" t="s">
        <v>0</v>
      </c>
      <c r="D31" s="88">
        <v>223.2</v>
      </c>
      <c r="E31" s="99">
        <v>57.6</v>
      </c>
      <c r="F31" s="99">
        <v>23</v>
      </c>
      <c r="G31" s="135">
        <f t="shared" si="4"/>
        <v>80.6</v>
      </c>
      <c r="H31" s="135">
        <f>E31*D31</f>
        <v>12856.32</v>
      </c>
      <c r="I31" s="135">
        <f>F31*D31</f>
        <v>5133.599999999999</v>
      </c>
      <c r="J31" s="136">
        <f>H31+I31</f>
        <v>17989.92</v>
      </c>
      <c r="K31" s="137"/>
    </row>
    <row r="32" spans="1:11" ht="15" customHeight="1">
      <c r="A32" s="144" t="s">
        <v>221</v>
      </c>
      <c r="B32" s="120" t="s">
        <v>284</v>
      </c>
      <c r="C32" s="82" t="s">
        <v>0</v>
      </c>
      <c r="D32" s="88">
        <v>220</v>
      </c>
      <c r="E32" s="99">
        <v>15.6</v>
      </c>
      <c r="F32" s="99">
        <v>24</v>
      </c>
      <c r="G32" s="135">
        <f t="shared" si="4"/>
        <v>39.6</v>
      </c>
      <c r="H32" s="135">
        <f>E32*D32</f>
        <v>3432</v>
      </c>
      <c r="I32" s="135">
        <f>F32*D32</f>
        <v>5280</v>
      </c>
      <c r="J32" s="136">
        <f>H32+I32</f>
        <v>8712</v>
      </c>
      <c r="K32" s="137"/>
    </row>
    <row r="33" spans="1:11" ht="15" customHeight="1">
      <c r="A33" s="144" t="s">
        <v>222</v>
      </c>
      <c r="B33" s="120" t="s">
        <v>200</v>
      </c>
      <c r="C33" s="82" t="s">
        <v>0</v>
      </c>
      <c r="D33" s="88">
        <v>216</v>
      </c>
      <c r="E33" s="99">
        <v>15.6</v>
      </c>
      <c r="F33" s="99">
        <v>24</v>
      </c>
      <c r="G33" s="135">
        <f t="shared" si="4"/>
        <v>39.6</v>
      </c>
      <c r="H33" s="135">
        <f>E33*D33</f>
        <v>3369.6</v>
      </c>
      <c r="I33" s="135">
        <f>F33*D33</f>
        <v>5184</v>
      </c>
      <c r="J33" s="136">
        <f>H33+I33</f>
        <v>8553.6</v>
      </c>
      <c r="K33" s="137"/>
    </row>
    <row r="34" spans="1:11" ht="15" customHeight="1">
      <c r="A34" s="145" t="s">
        <v>219</v>
      </c>
      <c r="B34" s="120" t="s">
        <v>199</v>
      </c>
      <c r="C34" s="82" t="s">
        <v>0</v>
      </c>
      <c r="D34" s="88">
        <v>216</v>
      </c>
      <c r="E34" s="102">
        <v>8.89</v>
      </c>
      <c r="F34" s="102">
        <v>10.76</v>
      </c>
      <c r="G34" s="135">
        <f t="shared" si="4"/>
        <v>19.65</v>
      </c>
      <c r="H34" s="135">
        <f>E34*D34</f>
        <v>1920.2400000000002</v>
      </c>
      <c r="I34" s="135">
        <f>F34*D34</f>
        <v>2324.16</v>
      </c>
      <c r="J34" s="136">
        <f>H34+I34</f>
        <v>4244.4</v>
      </c>
      <c r="K34" s="137"/>
    </row>
    <row r="35" spans="1:11" ht="15" customHeight="1">
      <c r="A35" s="145" t="s">
        <v>219</v>
      </c>
      <c r="B35" s="120" t="s">
        <v>197</v>
      </c>
      <c r="C35" s="82" t="s">
        <v>0</v>
      </c>
      <c r="D35" s="88">
        <v>112.4</v>
      </c>
      <c r="E35" s="102">
        <v>8.89</v>
      </c>
      <c r="F35" s="102">
        <v>10.76</v>
      </c>
      <c r="G35" s="135">
        <f t="shared" si="4"/>
        <v>19.65</v>
      </c>
      <c r="H35" s="135">
        <f>E35*D35</f>
        <v>999.2360000000001</v>
      </c>
      <c r="I35" s="135">
        <f>F35*D35</f>
        <v>1209.424</v>
      </c>
      <c r="J35" s="136">
        <f>H35+I35</f>
        <v>2208.66</v>
      </c>
      <c r="K35" s="137"/>
    </row>
    <row r="36" spans="1:11" ht="15" customHeight="1" thickBot="1">
      <c r="A36" s="145" t="s">
        <v>219</v>
      </c>
      <c r="B36" s="120" t="s">
        <v>189</v>
      </c>
      <c r="C36" s="82" t="s">
        <v>0</v>
      </c>
      <c r="D36" s="88">
        <v>112.4</v>
      </c>
      <c r="E36" s="102">
        <v>8.89</v>
      </c>
      <c r="F36" s="102">
        <v>10.76</v>
      </c>
      <c r="G36" s="135">
        <f t="shared" si="4"/>
        <v>19.65</v>
      </c>
      <c r="H36" s="135">
        <f>E36*D36</f>
        <v>999.2360000000001</v>
      </c>
      <c r="I36" s="135">
        <f>F36*D36</f>
        <v>1209.424</v>
      </c>
      <c r="J36" s="136">
        <f>H36+I36</f>
        <v>2208.66</v>
      </c>
      <c r="K36" s="137"/>
    </row>
    <row r="37" spans="1:11" ht="15" customHeight="1" thickBot="1">
      <c r="A37" s="138">
        <v>4</v>
      </c>
      <c r="B37" s="146" t="s">
        <v>194</v>
      </c>
      <c r="C37" s="140"/>
      <c r="D37" s="141"/>
      <c r="E37" s="100"/>
      <c r="F37" s="100"/>
      <c r="G37" s="141"/>
      <c r="H37" s="142">
        <f>SUM(H38:H42)</f>
        <v>25933.24</v>
      </c>
      <c r="I37" s="142">
        <f>SUM(I38:I42)</f>
        <v>8199.16</v>
      </c>
      <c r="J37" s="143">
        <f>SUM(J38:J42)</f>
        <v>34132.4</v>
      </c>
      <c r="K37" s="133">
        <f>J37*1.25</f>
        <v>42665.5</v>
      </c>
    </row>
    <row r="38" spans="1:11" ht="15" customHeight="1">
      <c r="A38" s="144" t="s">
        <v>223</v>
      </c>
      <c r="B38" s="120" t="s">
        <v>192</v>
      </c>
      <c r="C38" s="82" t="s">
        <v>1</v>
      </c>
      <c r="D38" s="88">
        <v>10</v>
      </c>
      <c r="E38" s="99">
        <v>595</v>
      </c>
      <c r="F38" s="99">
        <v>195</v>
      </c>
      <c r="G38" s="135">
        <f>E38+F38</f>
        <v>790</v>
      </c>
      <c r="H38" s="135">
        <f>E38*D38</f>
        <v>5950</v>
      </c>
      <c r="I38" s="135">
        <f>F38*D38</f>
        <v>1950</v>
      </c>
      <c r="J38" s="136">
        <f>H38+I38</f>
        <v>7900</v>
      </c>
      <c r="K38" s="137"/>
    </row>
    <row r="39" spans="1:11" ht="15" customHeight="1">
      <c r="A39" s="144" t="s">
        <v>224</v>
      </c>
      <c r="B39" s="120" t="s">
        <v>349</v>
      </c>
      <c r="C39" s="82" t="s">
        <v>0</v>
      </c>
      <c r="D39" s="88">
        <v>223.2</v>
      </c>
      <c r="E39" s="99">
        <v>48.9</v>
      </c>
      <c r="F39" s="99">
        <v>12.4</v>
      </c>
      <c r="G39" s="135">
        <f>E39+F39</f>
        <v>61.3</v>
      </c>
      <c r="H39" s="135">
        <f>E39*D39</f>
        <v>10914.48</v>
      </c>
      <c r="I39" s="135">
        <f>F39*D39</f>
        <v>2767.68</v>
      </c>
      <c r="J39" s="136">
        <f>H39+I39</f>
        <v>13682.16</v>
      </c>
      <c r="K39" s="137"/>
    </row>
    <row r="40" spans="1:11" ht="15" customHeight="1">
      <c r="A40" s="144" t="s">
        <v>225</v>
      </c>
      <c r="B40" s="120" t="s">
        <v>285</v>
      </c>
      <c r="C40" s="82" t="s">
        <v>2</v>
      </c>
      <c r="D40" s="88">
        <v>50</v>
      </c>
      <c r="E40" s="99">
        <v>62.1</v>
      </c>
      <c r="F40" s="99">
        <v>12.56</v>
      </c>
      <c r="G40" s="135">
        <f>E40+F40</f>
        <v>74.66</v>
      </c>
      <c r="H40" s="135">
        <f>E40*D40</f>
        <v>3105</v>
      </c>
      <c r="I40" s="135">
        <f>F40*D40</f>
        <v>628</v>
      </c>
      <c r="J40" s="136">
        <f>H40+I40</f>
        <v>3733</v>
      </c>
      <c r="K40" s="137"/>
    </row>
    <row r="41" spans="1:11" ht="15" customHeight="1">
      <c r="A41" s="144" t="s">
        <v>226</v>
      </c>
      <c r="B41" s="120" t="s">
        <v>339</v>
      </c>
      <c r="C41" s="82" t="s">
        <v>2</v>
      </c>
      <c r="D41" s="88">
        <v>42</v>
      </c>
      <c r="E41" s="99">
        <v>62.1</v>
      </c>
      <c r="F41" s="99">
        <v>12.56</v>
      </c>
      <c r="G41" s="135">
        <f>E41+F41</f>
        <v>74.66</v>
      </c>
      <c r="H41" s="135">
        <f>E41*D41</f>
        <v>2608.2000000000003</v>
      </c>
      <c r="I41" s="135">
        <f>F41*D41</f>
        <v>527.52</v>
      </c>
      <c r="J41" s="136">
        <f>H41+I41</f>
        <v>3135.7200000000003</v>
      </c>
      <c r="K41" s="137"/>
    </row>
    <row r="42" spans="1:11" ht="15" customHeight="1" thickBot="1">
      <c r="A42" s="144" t="s">
        <v>338</v>
      </c>
      <c r="B42" s="120" t="s">
        <v>193</v>
      </c>
      <c r="C42" s="82" t="s">
        <v>2</v>
      </c>
      <c r="D42" s="88">
        <v>46.8</v>
      </c>
      <c r="E42" s="99">
        <v>71.7</v>
      </c>
      <c r="F42" s="99">
        <v>49.7</v>
      </c>
      <c r="G42" s="135">
        <f>E42+F42</f>
        <v>121.4</v>
      </c>
      <c r="H42" s="135">
        <f>E42*D42</f>
        <v>3355.56</v>
      </c>
      <c r="I42" s="135">
        <f>F42*D42</f>
        <v>2325.96</v>
      </c>
      <c r="J42" s="136">
        <f>H42+I42</f>
        <v>5681.52</v>
      </c>
      <c r="K42" s="137"/>
    </row>
    <row r="43" spans="1:11" ht="15" customHeight="1" thickBot="1">
      <c r="A43" s="138">
        <v>5</v>
      </c>
      <c r="B43" s="146" t="s">
        <v>33</v>
      </c>
      <c r="C43" s="140"/>
      <c r="D43" s="141"/>
      <c r="E43" s="100"/>
      <c r="F43" s="100"/>
      <c r="G43" s="141"/>
      <c r="H43" s="142">
        <f>SUM(H44:H46)</f>
        <v>6667.7192</v>
      </c>
      <c r="I43" s="142">
        <f>SUM(I44:I46)</f>
        <v>1875.9377999999997</v>
      </c>
      <c r="J43" s="143">
        <f>SUM(J44:J46)</f>
        <v>8543.657</v>
      </c>
      <c r="K43" s="133">
        <f>J43*1.25</f>
        <v>10679.571249999999</v>
      </c>
    </row>
    <row r="44" spans="1:11" ht="12.75">
      <c r="A44" s="144" t="s">
        <v>227</v>
      </c>
      <c r="B44" s="148" t="s">
        <v>195</v>
      </c>
      <c r="C44" s="82" t="s">
        <v>0</v>
      </c>
      <c r="D44" s="88">
        <v>55.4</v>
      </c>
      <c r="E44" s="102">
        <v>115</v>
      </c>
      <c r="F44" s="102">
        <v>23.31</v>
      </c>
      <c r="G44" s="135">
        <f>E44+F44</f>
        <v>138.31</v>
      </c>
      <c r="H44" s="135">
        <f>E44*D44</f>
        <v>6371</v>
      </c>
      <c r="I44" s="135">
        <f>F44*D44</f>
        <v>1291.3739999999998</v>
      </c>
      <c r="J44" s="136">
        <f>H44+I44</f>
        <v>7662.374</v>
      </c>
      <c r="K44" s="137"/>
    </row>
    <row r="45" spans="1:11" ht="12.75">
      <c r="A45" s="144" t="s">
        <v>92</v>
      </c>
      <c r="B45" s="120" t="s">
        <v>91</v>
      </c>
      <c r="C45" s="82" t="s">
        <v>67</v>
      </c>
      <c r="D45" s="88">
        <v>5.27</v>
      </c>
      <c r="E45" s="102">
        <v>0.96</v>
      </c>
      <c r="F45" s="102">
        <v>97.94</v>
      </c>
      <c r="G45" s="135">
        <f>E45+F45</f>
        <v>98.89999999999999</v>
      </c>
      <c r="H45" s="135">
        <f>E45*D45</f>
        <v>5.0592</v>
      </c>
      <c r="I45" s="135">
        <f>F45*D45</f>
        <v>516.1437999999999</v>
      </c>
      <c r="J45" s="136">
        <f>H45+I45</f>
        <v>521.203</v>
      </c>
      <c r="K45" s="137"/>
    </row>
    <row r="46" spans="1:11" ht="15" customHeight="1" thickBot="1">
      <c r="A46" s="144" t="s">
        <v>141</v>
      </c>
      <c r="B46" s="149" t="s">
        <v>5</v>
      </c>
      <c r="C46" s="119" t="s">
        <v>4</v>
      </c>
      <c r="D46" s="150">
        <v>2</v>
      </c>
      <c r="E46" s="102">
        <v>145.83</v>
      </c>
      <c r="F46" s="102">
        <v>34.21</v>
      </c>
      <c r="G46" s="135">
        <f>E46+F46</f>
        <v>180.04000000000002</v>
      </c>
      <c r="H46" s="135">
        <f>E46*D46</f>
        <v>291.66</v>
      </c>
      <c r="I46" s="135">
        <f>F46*D46</f>
        <v>68.42</v>
      </c>
      <c r="J46" s="136">
        <f>H46+I46</f>
        <v>360.08000000000004</v>
      </c>
      <c r="K46" s="137"/>
    </row>
    <row r="47" spans="1:11" ht="15" customHeight="1" thickBot="1">
      <c r="A47" s="138">
        <v>6</v>
      </c>
      <c r="B47" s="151" t="s">
        <v>3</v>
      </c>
      <c r="C47" s="152"/>
      <c r="D47" s="142"/>
      <c r="E47" s="101"/>
      <c r="F47" s="101"/>
      <c r="G47" s="142"/>
      <c r="H47" s="142">
        <f>SUM(H48:H48)</f>
        <v>438.3</v>
      </c>
      <c r="I47" s="142">
        <f>SUM(I48:I48)</f>
        <v>558.9</v>
      </c>
      <c r="J47" s="143">
        <f>SUM(J48:J48)</f>
        <v>997.2</v>
      </c>
      <c r="K47" s="133">
        <f>J47*1.25</f>
        <v>1246.5</v>
      </c>
    </row>
    <row r="48" spans="1:11" ht="15" customHeight="1" thickBot="1">
      <c r="A48" s="145" t="s">
        <v>228</v>
      </c>
      <c r="B48" s="153" t="s">
        <v>229</v>
      </c>
      <c r="C48" s="82" t="s">
        <v>0</v>
      </c>
      <c r="D48" s="88">
        <v>90</v>
      </c>
      <c r="E48" s="102">
        <v>4.87</v>
      </c>
      <c r="F48" s="102">
        <v>6.21</v>
      </c>
      <c r="G48" s="135">
        <f>E48+F48</f>
        <v>11.08</v>
      </c>
      <c r="H48" s="135">
        <f>E48*D48</f>
        <v>438.3</v>
      </c>
      <c r="I48" s="135">
        <f>F48*D48</f>
        <v>558.9</v>
      </c>
      <c r="J48" s="136">
        <f>H48+I48</f>
        <v>997.2</v>
      </c>
      <c r="K48" s="137"/>
    </row>
    <row r="49" spans="1:11" ht="15" customHeight="1" thickBot="1">
      <c r="A49" s="138">
        <v>7</v>
      </c>
      <c r="B49" s="154" t="s">
        <v>201</v>
      </c>
      <c r="C49" s="152"/>
      <c r="D49" s="142"/>
      <c r="E49" s="101"/>
      <c r="F49" s="101"/>
      <c r="G49" s="142"/>
      <c r="H49" s="142">
        <f>SUM(H50:H53)</f>
        <v>59956.346</v>
      </c>
      <c r="I49" s="142">
        <f>SUM(I50:I53)</f>
        <v>7335.964800000001</v>
      </c>
      <c r="J49" s="143">
        <f>SUM(J50:J53)</f>
        <v>67292.3108</v>
      </c>
      <c r="K49" s="133">
        <f>J49*1.25</f>
        <v>84115.3885</v>
      </c>
    </row>
    <row r="50" spans="1:11" ht="21" customHeight="1">
      <c r="A50" s="144" t="s">
        <v>155</v>
      </c>
      <c r="B50" s="120" t="s">
        <v>202</v>
      </c>
      <c r="C50" s="82" t="s">
        <v>0</v>
      </c>
      <c r="D50" s="88">
        <v>334.72</v>
      </c>
      <c r="E50" s="99">
        <v>122.3</v>
      </c>
      <c r="F50" s="99">
        <v>6.24</v>
      </c>
      <c r="G50" s="135">
        <f>E50+F50</f>
        <v>128.54</v>
      </c>
      <c r="H50" s="135">
        <f>E50*D50</f>
        <v>40936.256</v>
      </c>
      <c r="I50" s="135">
        <f>F50*D50</f>
        <v>2088.6528000000003</v>
      </c>
      <c r="J50" s="136">
        <f>H50+I50</f>
        <v>43024.908800000005</v>
      </c>
      <c r="K50" s="137"/>
    </row>
    <row r="51" spans="1:11" ht="12.75">
      <c r="A51" s="155" t="s">
        <v>230</v>
      </c>
      <c r="B51" s="156" t="s">
        <v>203</v>
      </c>
      <c r="C51" s="124" t="s">
        <v>1</v>
      </c>
      <c r="D51" s="150">
        <v>324.72</v>
      </c>
      <c r="E51" s="99">
        <v>17</v>
      </c>
      <c r="F51" s="103">
        <v>12.6</v>
      </c>
      <c r="G51" s="135">
        <f>E51+F51</f>
        <v>29.6</v>
      </c>
      <c r="H51" s="135">
        <f>E51*D51</f>
        <v>5520.240000000001</v>
      </c>
      <c r="I51" s="135">
        <f>F51*D51</f>
        <v>4091.472</v>
      </c>
      <c r="J51" s="136">
        <f>H51+I51</f>
        <v>9611.712000000001</v>
      </c>
      <c r="K51" s="137"/>
    </row>
    <row r="52" spans="1:11" ht="12.75">
      <c r="A52" s="155" t="s">
        <v>231</v>
      </c>
      <c r="B52" s="156" t="s">
        <v>204</v>
      </c>
      <c r="C52" s="124" t="s">
        <v>2</v>
      </c>
      <c r="D52" s="150">
        <v>98.5</v>
      </c>
      <c r="E52" s="99">
        <v>89.7</v>
      </c>
      <c r="F52" s="103">
        <v>7.68</v>
      </c>
      <c r="G52" s="135">
        <f>E52+F52</f>
        <v>97.38</v>
      </c>
      <c r="H52" s="135">
        <f>E52*D52</f>
        <v>8835.45</v>
      </c>
      <c r="I52" s="135">
        <f>F52*D52</f>
        <v>756.48</v>
      </c>
      <c r="J52" s="136">
        <f>H52+I52</f>
        <v>9591.93</v>
      </c>
      <c r="K52" s="137"/>
    </row>
    <row r="53" spans="1:11" ht="13.5" thickBot="1">
      <c r="A53" s="155" t="s">
        <v>232</v>
      </c>
      <c r="B53" s="156" t="s">
        <v>205</v>
      </c>
      <c r="C53" s="124" t="s">
        <v>2</v>
      </c>
      <c r="D53" s="150">
        <v>52</v>
      </c>
      <c r="E53" s="99">
        <v>89.7</v>
      </c>
      <c r="F53" s="103">
        <v>7.68</v>
      </c>
      <c r="G53" s="135">
        <f>E53+F53</f>
        <v>97.38</v>
      </c>
      <c r="H53" s="135">
        <f>E53*D53</f>
        <v>4664.400000000001</v>
      </c>
      <c r="I53" s="135">
        <f>F53*D53</f>
        <v>399.36</v>
      </c>
      <c r="J53" s="136">
        <f>H53+I53</f>
        <v>5063.76</v>
      </c>
      <c r="K53" s="137"/>
    </row>
    <row r="54" spans="1:11" ht="15" customHeight="1" thickBot="1">
      <c r="A54" s="138">
        <v>8</v>
      </c>
      <c r="B54" s="146" t="s">
        <v>122</v>
      </c>
      <c r="C54" s="140"/>
      <c r="D54" s="141"/>
      <c r="E54" s="100"/>
      <c r="F54" s="100"/>
      <c r="G54" s="141"/>
      <c r="H54" s="142">
        <f>SUM(H55:H57)</f>
        <v>3738.6229999999996</v>
      </c>
      <c r="I54" s="142">
        <f>SUM(I55:I57)</f>
        <v>519.1736</v>
      </c>
      <c r="J54" s="143">
        <f>SUM(J55:J57)</f>
        <v>4257.7966</v>
      </c>
      <c r="K54" s="133">
        <f>J54*1.25</f>
        <v>5322.24575</v>
      </c>
    </row>
    <row r="55" spans="1:11" ht="25.5">
      <c r="A55" s="144" t="s">
        <v>142</v>
      </c>
      <c r="B55" s="157" t="s">
        <v>6</v>
      </c>
      <c r="C55" s="124" t="s">
        <v>0</v>
      </c>
      <c r="D55" s="135">
        <v>14.56</v>
      </c>
      <c r="E55" s="98">
        <v>65.3</v>
      </c>
      <c r="F55" s="98">
        <v>21.56</v>
      </c>
      <c r="G55" s="135">
        <f>E55+F55</f>
        <v>86.86</v>
      </c>
      <c r="H55" s="135">
        <f>E55*D55</f>
        <v>950.768</v>
      </c>
      <c r="I55" s="135">
        <f>F55*D55</f>
        <v>313.9136</v>
      </c>
      <c r="J55" s="136">
        <f>H55+I55</f>
        <v>1264.6816</v>
      </c>
      <c r="K55" s="137"/>
    </row>
    <row r="56" spans="1:11" ht="15" customHeight="1">
      <c r="A56" s="144" t="s">
        <v>143</v>
      </c>
      <c r="B56" s="120" t="s">
        <v>117</v>
      </c>
      <c r="C56" s="82" t="s">
        <v>67</v>
      </c>
      <c r="D56" s="88">
        <v>1.5</v>
      </c>
      <c r="E56" s="102">
        <v>407.05</v>
      </c>
      <c r="F56" s="102">
        <v>136.84</v>
      </c>
      <c r="G56" s="135">
        <f>E56+F56</f>
        <v>543.89</v>
      </c>
      <c r="H56" s="135">
        <f>E56*D56</f>
        <v>610.575</v>
      </c>
      <c r="I56" s="135">
        <f>F56*D56</f>
        <v>205.26</v>
      </c>
      <c r="J56" s="136">
        <f>H56+I56</f>
        <v>815.835</v>
      </c>
      <c r="K56" s="137"/>
    </row>
    <row r="57" spans="1:11" ht="15" customHeight="1" thickBot="1">
      <c r="A57" s="145" t="s">
        <v>233</v>
      </c>
      <c r="B57" s="153" t="s">
        <v>234</v>
      </c>
      <c r="C57" s="82" t="s">
        <v>0</v>
      </c>
      <c r="D57" s="88">
        <v>7.56</v>
      </c>
      <c r="E57" s="102">
        <v>288</v>
      </c>
      <c r="F57" s="99"/>
      <c r="G57" s="135">
        <f>E57+F57</f>
        <v>288</v>
      </c>
      <c r="H57" s="135">
        <f>E57*D57</f>
        <v>2177.2799999999997</v>
      </c>
      <c r="I57" s="135">
        <f>F57*D57</f>
        <v>0</v>
      </c>
      <c r="J57" s="136">
        <f>H57+I57</f>
        <v>2177.2799999999997</v>
      </c>
      <c r="K57" s="137"/>
    </row>
    <row r="58" spans="1:11" ht="15" customHeight="1" thickBot="1">
      <c r="A58" s="138">
        <v>9</v>
      </c>
      <c r="B58" s="158" t="s">
        <v>145</v>
      </c>
      <c r="C58" s="84"/>
      <c r="D58" s="159"/>
      <c r="E58" s="104"/>
      <c r="F58" s="104"/>
      <c r="G58" s="160"/>
      <c r="H58" s="142">
        <f>SUM(H59:H65)</f>
        <v>21328.66</v>
      </c>
      <c r="I58" s="142">
        <f>SUM(I59:I65)</f>
        <v>4931.98</v>
      </c>
      <c r="J58" s="143">
        <f>SUM(J59:J65)</f>
        <v>26260.64</v>
      </c>
      <c r="K58" s="133">
        <f>J58*1.25</f>
        <v>32825.8</v>
      </c>
    </row>
    <row r="59" spans="1:11" ht="29.25" customHeight="1">
      <c r="A59" s="161" t="s">
        <v>307</v>
      </c>
      <c r="B59" s="162" t="s">
        <v>305</v>
      </c>
      <c r="C59" s="82" t="s">
        <v>1</v>
      </c>
      <c r="D59" s="163">
        <v>4</v>
      </c>
      <c r="E59" s="98">
        <v>1370.42</v>
      </c>
      <c r="F59" s="98">
        <v>156.2</v>
      </c>
      <c r="G59" s="135">
        <f>E59+F59</f>
        <v>1526.6200000000001</v>
      </c>
      <c r="H59" s="135">
        <f>E59*D59</f>
        <v>5481.68</v>
      </c>
      <c r="I59" s="135">
        <f>F59*D59</f>
        <v>624.8</v>
      </c>
      <c r="J59" s="136">
        <f>H59+I59</f>
        <v>6106.4800000000005</v>
      </c>
      <c r="K59" s="137"/>
    </row>
    <row r="60" spans="1:11" ht="24.75" customHeight="1">
      <c r="A60" s="147" t="s">
        <v>306</v>
      </c>
      <c r="B60" s="162" t="s">
        <v>304</v>
      </c>
      <c r="C60" s="82" t="s">
        <v>1</v>
      </c>
      <c r="D60" s="163">
        <v>4</v>
      </c>
      <c r="E60" s="98">
        <v>1299.81</v>
      </c>
      <c r="F60" s="98">
        <v>156.2</v>
      </c>
      <c r="G60" s="135">
        <f>E60+F60</f>
        <v>1456.01</v>
      </c>
      <c r="H60" s="135">
        <f>E60*D60</f>
        <v>5199.24</v>
      </c>
      <c r="I60" s="135">
        <f>F60*D60</f>
        <v>624.8</v>
      </c>
      <c r="J60" s="136">
        <f>H60+I60</f>
        <v>5824.04</v>
      </c>
      <c r="K60" s="137"/>
    </row>
    <row r="61" spans="1:11" ht="25.5">
      <c r="A61" s="147" t="s">
        <v>307</v>
      </c>
      <c r="B61" s="162" t="s">
        <v>308</v>
      </c>
      <c r="C61" s="82" t="s">
        <v>1</v>
      </c>
      <c r="D61" s="163">
        <v>1</v>
      </c>
      <c r="E61" s="98">
        <v>1370.42</v>
      </c>
      <c r="F61" s="98">
        <v>156.2</v>
      </c>
      <c r="G61" s="135">
        <f>E61+F61</f>
        <v>1526.6200000000001</v>
      </c>
      <c r="H61" s="135">
        <f>E61*D61</f>
        <v>1370.42</v>
      </c>
      <c r="I61" s="135">
        <f>F61*D61</f>
        <v>156.2</v>
      </c>
      <c r="J61" s="136">
        <f>H61+I61</f>
        <v>1526.6200000000001</v>
      </c>
      <c r="K61" s="137"/>
    </row>
    <row r="62" spans="1:11" ht="30" customHeight="1">
      <c r="A62" s="147" t="s">
        <v>235</v>
      </c>
      <c r="B62" s="164" t="s">
        <v>236</v>
      </c>
      <c r="C62" s="82" t="s">
        <v>1</v>
      </c>
      <c r="D62" s="163">
        <v>6</v>
      </c>
      <c r="E62" s="98">
        <v>523.52</v>
      </c>
      <c r="F62" s="98">
        <v>153.17</v>
      </c>
      <c r="G62" s="135">
        <f>E62+F62</f>
        <v>676.6899999999999</v>
      </c>
      <c r="H62" s="135">
        <f>E62*D62</f>
        <v>3141.12</v>
      </c>
      <c r="I62" s="135">
        <f>F62*D62</f>
        <v>919.02</v>
      </c>
      <c r="J62" s="136">
        <f>H62+I62</f>
        <v>4060.14</v>
      </c>
      <c r="K62" s="137"/>
    </row>
    <row r="63" spans="1:11" ht="25.5">
      <c r="A63" s="90" t="s">
        <v>346</v>
      </c>
      <c r="B63" s="120" t="s">
        <v>198</v>
      </c>
      <c r="C63" s="82" t="s">
        <v>2</v>
      </c>
      <c r="D63" s="88">
        <v>88</v>
      </c>
      <c r="E63" s="99">
        <v>64.8</v>
      </c>
      <c r="F63" s="99">
        <v>28.72</v>
      </c>
      <c r="G63" s="135">
        <f>E63+F63</f>
        <v>93.52</v>
      </c>
      <c r="H63" s="135">
        <f>E63*D63</f>
        <v>5702.4</v>
      </c>
      <c r="I63" s="135">
        <f>F63*D63</f>
        <v>2527.3599999999997</v>
      </c>
      <c r="J63" s="136">
        <f>H63+I63</f>
        <v>8229.759999999998</v>
      </c>
      <c r="K63" s="137"/>
    </row>
    <row r="64" spans="1:11" ht="15" customHeight="1">
      <c r="A64" s="90" t="s">
        <v>259</v>
      </c>
      <c r="B64" s="120" t="s">
        <v>146</v>
      </c>
      <c r="C64" s="124" t="s">
        <v>1</v>
      </c>
      <c r="D64" s="88">
        <v>18</v>
      </c>
      <c r="E64" s="99">
        <v>11.5</v>
      </c>
      <c r="F64" s="99">
        <v>3.5</v>
      </c>
      <c r="G64" s="135">
        <f>E64+F64</f>
        <v>15</v>
      </c>
      <c r="H64" s="135">
        <f>E64*D64</f>
        <v>207</v>
      </c>
      <c r="I64" s="135">
        <f>F64*D64</f>
        <v>63</v>
      </c>
      <c r="J64" s="136">
        <f>H64+I64</f>
        <v>270</v>
      </c>
      <c r="K64" s="137"/>
    </row>
    <row r="65" spans="1:11" ht="15" customHeight="1" thickBot="1">
      <c r="A65" s="91" t="s">
        <v>156</v>
      </c>
      <c r="B65" s="120" t="s">
        <v>147</v>
      </c>
      <c r="C65" s="124" t="s">
        <v>1</v>
      </c>
      <c r="D65" s="88">
        <v>12</v>
      </c>
      <c r="E65" s="99">
        <v>18.9</v>
      </c>
      <c r="F65" s="99">
        <v>1.4</v>
      </c>
      <c r="G65" s="135">
        <f>E65+F65</f>
        <v>20.299999999999997</v>
      </c>
      <c r="H65" s="135">
        <f>E65*D65</f>
        <v>226.79999999999998</v>
      </c>
      <c r="I65" s="135">
        <f>F65*D65</f>
        <v>16.799999999999997</v>
      </c>
      <c r="J65" s="136">
        <f>H65+I65</f>
        <v>243.59999999999997</v>
      </c>
      <c r="K65" s="137"/>
    </row>
    <row r="66" spans="1:11" ht="15" customHeight="1" thickBot="1">
      <c r="A66" s="165">
        <v>10</v>
      </c>
      <c r="B66" s="166" t="s">
        <v>172</v>
      </c>
      <c r="C66" s="152"/>
      <c r="D66" s="142"/>
      <c r="E66" s="101"/>
      <c r="F66" s="101"/>
      <c r="G66" s="142"/>
      <c r="H66" s="142">
        <f>SUM(H67:H71)</f>
        <v>1933.32</v>
      </c>
      <c r="I66" s="142">
        <f>SUM(I67:I71)</f>
        <v>231.02</v>
      </c>
      <c r="J66" s="143">
        <f>SUM(J67:J71)</f>
        <v>2164.3399999999997</v>
      </c>
      <c r="K66" s="133">
        <f>J66*1.25</f>
        <v>2705.4249999999997</v>
      </c>
    </row>
    <row r="67" spans="1:11" ht="15" customHeight="1">
      <c r="A67" s="155" t="s">
        <v>74</v>
      </c>
      <c r="B67" s="156" t="s">
        <v>75</v>
      </c>
      <c r="C67" s="124" t="s">
        <v>1</v>
      </c>
      <c r="D67" s="150">
        <v>2</v>
      </c>
      <c r="E67" s="98">
        <v>363.23</v>
      </c>
      <c r="F67" s="98">
        <v>12.13</v>
      </c>
      <c r="G67" s="135">
        <f>E67+F67</f>
        <v>375.36</v>
      </c>
      <c r="H67" s="135">
        <f>E67*D67</f>
        <v>726.46</v>
      </c>
      <c r="I67" s="135">
        <f>F67*D67</f>
        <v>24.26</v>
      </c>
      <c r="J67" s="136">
        <f>H67+I67</f>
        <v>750.72</v>
      </c>
      <c r="K67" s="137"/>
    </row>
    <row r="68" spans="1:11" ht="15" customHeight="1">
      <c r="A68" s="155" t="s">
        <v>76</v>
      </c>
      <c r="B68" s="156" t="s">
        <v>77</v>
      </c>
      <c r="C68" s="124" t="s">
        <v>1</v>
      </c>
      <c r="D68" s="150">
        <v>2</v>
      </c>
      <c r="E68" s="98">
        <v>92.74</v>
      </c>
      <c r="F68" s="98">
        <v>15.17</v>
      </c>
      <c r="G68" s="135">
        <f>E68+F68</f>
        <v>107.91</v>
      </c>
      <c r="H68" s="135">
        <f>E68*D68</f>
        <v>185.48</v>
      </c>
      <c r="I68" s="135">
        <f>F68*D68</f>
        <v>30.34</v>
      </c>
      <c r="J68" s="136">
        <f>H68+I68</f>
        <v>215.82</v>
      </c>
      <c r="K68" s="137"/>
    </row>
    <row r="69" spans="1:11" ht="15" customHeight="1">
      <c r="A69" s="155" t="s">
        <v>78</v>
      </c>
      <c r="B69" s="156" t="s">
        <v>79</v>
      </c>
      <c r="C69" s="124" t="s">
        <v>1</v>
      </c>
      <c r="D69" s="150">
        <v>2</v>
      </c>
      <c r="E69" s="98">
        <v>154.67</v>
      </c>
      <c r="F69" s="98">
        <v>12.13</v>
      </c>
      <c r="G69" s="135">
        <f>E69+F69</f>
        <v>166.79999999999998</v>
      </c>
      <c r="H69" s="135">
        <f>E69*D69</f>
        <v>309.34</v>
      </c>
      <c r="I69" s="135">
        <f>F69*D69</f>
        <v>24.26</v>
      </c>
      <c r="J69" s="136">
        <f>H69+I69</f>
        <v>333.59999999999997</v>
      </c>
      <c r="K69" s="137"/>
    </row>
    <row r="70" spans="1:11" ht="15" customHeight="1">
      <c r="A70" s="155" t="s">
        <v>80</v>
      </c>
      <c r="B70" s="156" t="s">
        <v>81</v>
      </c>
      <c r="C70" s="124" t="s">
        <v>1</v>
      </c>
      <c r="D70" s="150">
        <v>2</v>
      </c>
      <c r="E70" s="98">
        <v>236.52</v>
      </c>
      <c r="F70" s="98">
        <v>12.13</v>
      </c>
      <c r="G70" s="135">
        <f>E70+F70</f>
        <v>248.65</v>
      </c>
      <c r="H70" s="135">
        <f>E70*D70</f>
        <v>473.04</v>
      </c>
      <c r="I70" s="135">
        <f>F70*D70</f>
        <v>24.26</v>
      </c>
      <c r="J70" s="136">
        <f>H70+I70</f>
        <v>497.3</v>
      </c>
      <c r="K70" s="137"/>
    </row>
    <row r="71" spans="1:11" ht="15" customHeight="1" thickBot="1">
      <c r="A71" s="155" t="s">
        <v>350</v>
      </c>
      <c r="B71" s="156" t="s">
        <v>351</v>
      </c>
      <c r="C71" s="124" t="s">
        <v>208</v>
      </c>
      <c r="D71" s="150">
        <v>1</v>
      </c>
      <c r="E71" s="98">
        <v>239</v>
      </c>
      <c r="F71" s="98">
        <v>127.9</v>
      </c>
      <c r="G71" s="135">
        <f>E71+F71</f>
        <v>366.9</v>
      </c>
      <c r="H71" s="135">
        <f>E71*D71</f>
        <v>239</v>
      </c>
      <c r="I71" s="135">
        <f>F71*D71</f>
        <v>127.9</v>
      </c>
      <c r="J71" s="136">
        <f>H71+I71</f>
        <v>366.9</v>
      </c>
      <c r="K71" s="137"/>
    </row>
    <row r="72" spans="1:11" ht="15" customHeight="1" thickBot="1">
      <c r="A72" s="92">
        <v>11</v>
      </c>
      <c r="B72" s="83" t="s">
        <v>196</v>
      </c>
      <c r="C72" s="84"/>
      <c r="D72" s="167"/>
      <c r="E72" s="105"/>
      <c r="F72" s="105"/>
      <c r="G72" s="141"/>
      <c r="H72" s="142">
        <f>SUM(H73:H82)</f>
        <v>2989.4975999999997</v>
      </c>
      <c r="I72" s="142">
        <f>SUM(I73:I82)</f>
        <v>3771.7914</v>
      </c>
      <c r="J72" s="143">
        <f>SUM(J73:J82)</f>
        <v>6761.289</v>
      </c>
      <c r="K72" s="133">
        <f>J72*1.25</f>
        <v>8451.61125</v>
      </c>
    </row>
    <row r="73" spans="1:11" ht="15" customHeight="1">
      <c r="A73" s="168" t="s">
        <v>65</v>
      </c>
      <c r="B73" s="156" t="s">
        <v>66</v>
      </c>
      <c r="C73" s="124" t="s">
        <v>0</v>
      </c>
      <c r="D73" s="150">
        <v>2.5</v>
      </c>
      <c r="E73" s="98">
        <v>57.56</v>
      </c>
      <c r="F73" s="98">
        <v>103.29</v>
      </c>
      <c r="G73" s="135">
        <f aca="true" t="shared" si="5" ref="G73:G81">E73+F73</f>
        <v>160.85000000000002</v>
      </c>
      <c r="H73" s="135">
        <f aca="true" t="shared" si="6" ref="H73:H81">E73*D73</f>
        <v>143.9</v>
      </c>
      <c r="I73" s="135">
        <f aca="true" t="shared" si="7" ref="I73:I81">F73*D73</f>
        <v>258.225</v>
      </c>
      <c r="J73" s="136">
        <f aca="true" t="shared" si="8" ref="J73:J81">H73+I73</f>
        <v>402.125</v>
      </c>
      <c r="K73" s="137"/>
    </row>
    <row r="74" spans="1:11" ht="15" customHeight="1">
      <c r="A74" s="93" t="s">
        <v>82</v>
      </c>
      <c r="B74" s="85" t="s">
        <v>88</v>
      </c>
      <c r="C74" s="82" t="s">
        <v>0</v>
      </c>
      <c r="D74" s="150">
        <v>2</v>
      </c>
      <c r="E74" s="98">
        <v>16.05</v>
      </c>
      <c r="F74" s="98">
        <v>16.7</v>
      </c>
      <c r="G74" s="135">
        <f t="shared" si="5"/>
        <v>32.75</v>
      </c>
      <c r="H74" s="135">
        <f t="shared" si="6"/>
        <v>32.1</v>
      </c>
      <c r="I74" s="135">
        <f t="shared" si="7"/>
        <v>33.4</v>
      </c>
      <c r="J74" s="136">
        <f t="shared" si="8"/>
        <v>65.5</v>
      </c>
      <c r="K74" s="137"/>
    </row>
    <row r="75" spans="1:11" ht="15" customHeight="1">
      <c r="A75" s="94" t="s">
        <v>83</v>
      </c>
      <c r="B75" s="86" t="s">
        <v>84</v>
      </c>
      <c r="C75" s="87" t="s">
        <v>67</v>
      </c>
      <c r="D75" s="169">
        <v>4</v>
      </c>
      <c r="E75" s="103"/>
      <c r="F75" s="98">
        <v>54.73</v>
      </c>
      <c r="G75" s="135">
        <f t="shared" si="5"/>
        <v>54.73</v>
      </c>
      <c r="H75" s="135">
        <f t="shared" si="6"/>
        <v>0</v>
      </c>
      <c r="I75" s="135">
        <f t="shared" si="7"/>
        <v>218.92</v>
      </c>
      <c r="J75" s="136">
        <f t="shared" si="8"/>
        <v>218.92</v>
      </c>
      <c r="K75" s="137"/>
    </row>
    <row r="76" spans="1:11" ht="15" customHeight="1">
      <c r="A76" s="144" t="s">
        <v>85</v>
      </c>
      <c r="B76" s="120" t="s">
        <v>89</v>
      </c>
      <c r="C76" s="82" t="s">
        <v>67</v>
      </c>
      <c r="D76" s="88">
        <v>4</v>
      </c>
      <c r="E76" s="99">
        <v>0</v>
      </c>
      <c r="F76" s="98">
        <v>53.72</v>
      </c>
      <c r="G76" s="135">
        <f t="shared" si="5"/>
        <v>53.72</v>
      </c>
      <c r="H76" s="135">
        <f t="shared" si="6"/>
        <v>0</v>
      </c>
      <c r="I76" s="135">
        <f t="shared" si="7"/>
        <v>214.88</v>
      </c>
      <c r="J76" s="136">
        <f t="shared" si="8"/>
        <v>214.88</v>
      </c>
      <c r="K76" s="137"/>
    </row>
    <row r="77" spans="1:11" ht="25.5">
      <c r="A77" s="144" t="s">
        <v>93</v>
      </c>
      <c r="B77" s="120" t="s">
        <v>90</v>
      </c>
      <c r="C77" s="82" t="s">
        <v>22</v>
      </c>
      <c r="D77" s="88">
        <v>12</v>
      </c>
      <c r="E77" s="98">
        <v>6.17</v>
      </c>
      <c r="F77" s="98">
        <v>4.07</v>
      </c>
      <c r="G77" s="135">
        <f t="shared" si="5"/>
        <v>10.24</v>
      </c>
      <c r="H77" s="135">
        <f t="shared" si="6"/>
        <v>74.03999999999999</v>
      </c>
      <c r="I77" s="135">
        <f t="shared" si="7"/>
        <v>48.84</v>
      </c>
      <c r="J77" s="136">
        <f t="shared" si="8"/>
        <v>122.88</v>
      </c>
      <c r="K77" s="137"/>
    </row>
    <row r="78" spans="1:11" ht="15" customHeight="1">
      <c r="A78" s="93" t="s">
        <v>86</v>
      </c>
      <c r="B78" s="85" t="s">
        <v>87</v>
      </c>
      <c r="C78" s="82" t="s">
        <v>67</v>
      </c>
      <c r="D78" s="88">
        <v>2.4</v>
      </c>
      <c r="E78" s="103"/>
      <c r="F78" s="98">
        <v>359.35</v>
      </c>
      <c r="G78" s="135">
        <f t="shared" si="5"/>
        <v>359.35</v>
      </c>
      <c r="H78" s="135">
        <f t="shared" si="6"/>
        <v>0</v>
      </c>
      <c r="I78" s="135">
        <f t="shared" si="7"/>
        <v>862.44</v>
      </c>
      <c r="J78" s="136">
        <f t="shared" si="8"/>
        <v>862.44</v>
      </c>
      <c r="K78" s="137"/>
    </row>
    <row r="79" spans="1:11" ht="12.75">
      <c r="A79" s="144" t="s">
        <v>92</v>
      </c>
      <c r="B79" s="120" t="s">
        <v>91</v>
      </c>
      <c r="C79" s="82" t="s">
        <v>67</v>
      </c>
      <c r="D79" s="88">
        <v>3.56</v>
      </c>
      <c r="E79" s="102">
        <v>0.96</v>
      </c>
      <c r="F79" s="102">
        <v>97.94</v>
      </c>
      <c r="G79" s="135">
        <f t="shared" si="5"/>
        <v>98.89999999999999</v>
      </c>
      <c r="H79" s="135">
        <f t="shared" si="6"/>
        <v>3.4175999999999997</v>
      </c>
      <c r="I79" s="135">
        <f t="shared" si="7"/>
        <v>348.6664</v>
      </c>
      <c r="J79" s="136">
        <f t="shared" si="8"/>
        <v>352.084</v>
      </c>
      <c r="K79" s="137"/>
    </row>
    <row r="80" spans="1:11" ht="15" customHeight="1">
      <c r="A80" s="147" t="s">
        <v>237</v>
      </c>
      <c r="B80" s="170" t="s">
        <v>238</v>
      </c>
      <c r="C80" s="82" t="s">
        <v>2</v>
      </c>
      <c r="D80" s="88">
        <v>30</v>
      </c>
      <c r="E80" s="98">
        <v>36.94</v>
      </c>
      <c r="F80" s="98">
        <v>39.43</v>
      </c>
      <c r="G80" s="135">
        <f t="shared" si="5"/>
        <v>76.37</v>
      </c>
      <c r="H80" s="135">
        <f t="shared" si="6"/>
        <v>1108.1999999999998</v>
      </c>
      <c r="I80" s="135">
        <f t="shared" si="7"/>
        <v>1182.9</v>
      </c>
      <c r="J80" s="136">
        <f t="shared" si="8"/>
        <v>2291.1</v>
      </c>
      <c r="K80" s="137"/>
    </row>
    <row r="81" spans="1:11" ht="15" customHeight="1">
      <c r="A81" s="147" t="s">
        <v>239</v>
      </c>
      <c r="B81" s="164" t="s">
        <v>240</v>
      </c>
      <c r="C81" s="82" t="s">
        <v>2</v>
      </c>
      <c r="D81" s="88">
        <v>12</v>
      </c>
      <c r="E81" s="98">
        <v>78.67</v>
      </c>
      <c r="F81" s="98">
        <v>33.36</v>
      </c>
      <c r="G81" s="135">
        <f t="shared" si="5"/>
        <v>112.03</v>
      </c>
      <c r="H81" s="135">
        <f t="shared" si="6"/>
        <v>944.04</v>
      </c>
      <c r="I81" s="135">
        <f t="shared" si="7"/>
        <v>400.32</v>
      </c>
      <c r="J81" s="136">
        <f t="shared" si="8"/>
        <v>1344.36</v>
      </c>
      <c r="K81" s="137"/>
    </row>
    <row r="82" spans="1:11" ht="13.5" thickBot="1">
      <c r="A82" s="171" t="s">
        <v>144</v>
      </c>
      <c r="B82" s="120" t="s">
        <v>118</v>
      </c>
      <c r="C82" s="82" t="s">
        <v>2</v>
      </c>
      <c r="D82" s="88">
        <v>10</v>
      </c>
      <c r="E82" s="98">
        <v>68.38</v>
      </c>
      <c r="F82" s="98">
        <v>20.32</v>
      </c>
      <c r="G82" s="135">
        <f>E82+F82</f>
        <v>88.69999999999999</v>
      </c>
      <c r="H82" s="135">
        <f>E82*D82</f>
        <v>683.8</v>
      </c>
      <c r="I82" s="135">
        <f>F82*D82</f>
        <v>203.2</v>
      </c>
      <c r="J82" s="136">
        <f>H82+I82</f>
        <v>887</v>
      </c>
      <c r="K82" s="137"/>
    </row>
    <row r="83" spans="1:11" ht="15" customHeight="1" thickBot="1">
      <c r="A83" s="138">
        <v>12</v>
      </c>
      <c r="B83" s="146" t="s">
        <v>123</v>
      </c>
      <c r="C83" s="140"/>
      <c r="D83" s="141"/>
      <c r="E83" s="100"/>
      <c r="F83" s="100"/>
      <c r="G83" s="141"/>
      <c r="H83" s="142">
        <f>SUM(H84:H104)</f>
        <v>31650.519999999997</v>
      </c>
      <c r="I83" s="142">
        <f>SUM(I84:I104)</f>
        <v>24713.96</v>
      </c>
      <c r="J83" s="143">
        <f>SUM(J84:J104)</f>
        <v>56364.479999999996</v>
      </c>
      <c r="K83" s="133">
        <f>J83*1.25</f>
        <v>70455.59999999999</v>
      </c>
    </row>
    <row r="84" spans="1:11" ht="27" customHeight="1">
      <c r="A84" s="168" t="s">
        <v>7</v>
      </c>
      <c r="B84" s="156" t="s">
        <v>8</v>
      </c>
      <c r="C84" s="124" t="s">
        <v>1</v>
      </c>
      <c r="D84" s="135">
        <v>1</v>
      </c>
      <c r="E84" s="106">
        <v>1222.69</v>
      </c>
      <c r="F84" s="98">
        <v>151.65</v>
      </c>
      <c r="G84" s="135">
        <f aca="true" t="shared" si="9" ref="G84:G104">E84+F84</f>
        <v>1374.3400000000001</v>
      </c>
      <c r="H84" s="135">
        <f aca="true" t="shared" si="10" ref="H84:H104">E84*D84</f>
        <v>1222.69</v>
      </c>
      <c r="I84" s="135">
        <f aca="true" t="shared" si="11" ref="I84:I104">F84*D84</f>
        <v>151.65</v>
      </c>
      <c r="J84" s="136">
        <f aca="true" t="shared" si="12" ref="J84:J104">H84+I84</f>
        <v>1374.3400000000001</v>
      </c>
      <c r="K84" s="137"/>
    </row>
    <row r="85" spans="1:11" ht="15" customHeight="1">
      <c r="A85" s="172" t="s">
        <v>109</v>
      </c>
      <c r="B85" s="173" t="s">
        <v>108</v>
      </c>
      <c r="C85" s="174" t="s">
        <v>1</v>
      </c>
      <c r="D85" s="175">
        <v>1</v>
      </c>
      <c r="E85" s="106">
        <v>678.71</v>
      </c>
      <c r="F85" s="102">
        <v>181.98</v>
      </c>
      <c r="G85" s="135">
        <f t="shared" si="9"/>
        <v>860.69</v>
      </c>
      <c r="H85" s="135">
        <f t="shared" si="10"/>
        <v>678.71</v>
      </c>
      <c r="I85" s="135">
        <f t="shared" si="11"/>
        <v>181.98</v>
      </c>
      <c r="J85" s="136">
        <f t="shared" si="12"/>
        <v>860.69</v>
      </c>
      <c r="K85" s="137"/>
    </row>
    <row r="86" spans="1:11" ht="15" customHeight="1">
      <c r="A86" s="147" t="s">
        <v>302</v>
      </c>
      <c r="B86" s="153" t="s">
        <v>303</v>
      </c>
      <c r="C86" s="176" t="s">
        <v>1</v>
      </c>
      <c r="D86" s="175">
        <v>48</v>
      </c>
      <c r="E86" s="102">
        <v>6.03</v>
      </c>
      <c r="F86" s="102">
        <v>4.55</v>
      </c>
      <c r="G86" s="135">
        <f>E86+F86</f>
        <v>10.58</v>
      </c>
      <c r="H86" s="135">
        <f>E86*D86</f>
        <v>289.44</v>
      </c>
      <c r="I86" s="135">
        <f>F86*D86</f>
        <v>218.39999999999998</v>
      </c>
      <c r="J86" s="136">
        <f>H86+I86</f>
        <v>507.84</v>
      </c>
      <c r="K86" s="137"/>
    </row>
    <row r="87" spans="1:11" ht="15" customHeight="1">
      <c r="A87" s="155" t="s">
        <v>110</v>
      </c>
      <c r="B87" s="156" t="s">
        <v>111</v>
      </c>
      <c r="C87" s="124" t="s">
        <v>2</v>
      </c>
      <c r="D87" s="150">
        <v>139</v>
      </c>
      <c r="E87" s="98">
        <v>7.13</v>
      </c>
      <c r="F87" s="98">
        <v>6.07</v>
      </c>
      <c r="G87" s="135">
        <f t="shared" si="9"/>
        <v>13.2</v>
      </c>
      <c r="H87" s="135">
        <f t="shared" si="10"/>
        <v>991.0699999999999</v>
      </c>
      <c r="I87" s="135">
        <f t="shared" si="11"/>
        <v>843.73</v>
      </c>
      <c r="J87" s="136">
        <f t="shared" si="12"/>
        <v>1834.8</v>
      </c>
      <c r="K87" s="137"/>
    </row>
    <row r="88" spans="1:11" ht="26.25" customHeight="1">
      <c r="A88" s="90" t="s">
        <v>262</v>
      </c>
      <c r="B88" s="85" t="s">
        <v>121</v>
      </c>
      <c r="C88" s="82" t="s">
        <v>1</v>
      </c>
      <c r="D88" s="88">
        <v>78</v>
      </c>
      <c r="E88" s="107">
        <v>12</v>
      </c>
      <c r="F88" s="107">
        <v>9.87</v>
      </c>
      <c r="G88" s="135">
        <f t="shared" si="9"/>
        <v>21.869999999999997</v>
      </c>
      <c r="H88" s="135">
        <f t="shared" si="10"/>
        <v>936</v>
      </c>
      <c r="I88" s="135">
        <f t="shared" si="11"/>
        <v>769.8599999999999</v>
      </c>
      <c r="J88" s="136">
        <f t="shared" si="12"/>
        <v>1705.86</v>
      </c>
      <c r="K88" s="137"/>
    </row>
    <row r="89" spans="1:11" ht="25.5">
      <c r="A89" s="90" t="s">
        <v>260</v>
      </c>
      <c r="B89" s="85" t="s">
        <v>148</v>
      </c>
      <c r="C89" s="82" t="s">
        <v>2</v>
      </c>
      <c r="D89" s="88">
        <v>135</v>
      </c>
      <c r="E89" s="107">
        <v>65.4</v>
      </c>
      <c r="F89" s="107">
        <v>73.2</v>
      </c>
      <c r="G89" s="135">
        <f t="shared" si="9"/>
        <v>138.60000000000002</v>
      </c>
      <c r="H89" s="135">
        <f t="shared" si="10"/>
        <v>8829</v>
      </c>
      <c r="I89" s="135">
        <f t="shared" si="11"/>
        <v>9882</v>
      </c>
      <c r="J89" s="136">
        <f t="shared" si="12"/>
        <v>18711</v>
      </c>
      <c r="K89" s="137"/>
    </row>
    <row r="90" spans="1:11" ht="25.5">
      <c r="A90" s="177" t="s">
        <v>340</v>
      </c>
      <c r="B90" s="153" t="s">
        <v>341</v>
      </c>
      <c r="C90" s="176" t="s">
        <v>2</v>
      </c>
      <c r="D90" s="88">
        <v>65</v>
      </c>
      <c r="E90" s="98">
        <v>50.57</v>
      </c>
      <c r="F90" s="98">
        <v>19.71</v>
      </c>
      <c r="G90" s="135">
        <f>E90+F90</f>
        <v>70.28</v>
      </c>
      <c r="H90" s="135">
        <f>E90*D90</f>
        <v>3287.05</v>
      </c>
      <c r="I90" s="135">
        <f>F90*D90</f>
        <v>1281.15</v>
      </c>
      <c r="J90" s="136">
        <f>H90+I90</f>
        <v>4568.200000000001</v>
      </c>
      <c r="K90" s="137"/>
    </row>
    <row r="91" spans="1:11" ht="12.75">
      <c r="A91" s="147" t="s">
        <v>241</v>
      </c>
      <c r="B91" s="153" t="s">
        <v>242</v>
      </c>
      <c r="C91" s="124" t="s">
        <v>1</v>
      </c>
      <c r="D91" s="135">
        <v>1</v>
      </c>
      <c r="E91" s="98">
        <v>320</v>
      </c>
      <c r="F91" s="98">
        <v>60.66</v>
      </c>
      <c r="G91" s="135">
        <f>E91+F91</f>
        <v>380.65999999999997</v>
      </c>
      <c r="H91" s="135">
        <f>E91*D91</f>
        <v>320</v>
      </c>
      <c r="I91" s="135">
        <f>F91*D91</f>
        <v>60.66</v>
      </c>
      <c r="J91" s="136">
        <f>H91+I91</f>
        <v>380.65999999999997</v>
      </c>
      <c r="K91" s="137"/>
    </row>
    <row r="92" spans="1:11" ht="15" customHeight="1">
      <c r="A92" s="155" t="s">
        <v>112</v>
      </c>
      <c r="B92" s="156" t="s">
        <v>113</v>
      </c>
      <c r="C92" s="124" t="s">
        <v>1</v>
      </c>
      <c r="D92" s="150">
        <v>4</v>
      </c>
      <c r="E92" s="98">
        <v>11.18</v>
      </c>
      <c r="F92" s="98">
        <v>9.1</v>
      </c>
      <c r="G92" s="135">
        <f t="shared" si="9"/>
        <v>20.28</v>
      </c>
      <c r="H92" s="135">
        <f t="shared" si="10"/>
        <v>44.72</v>
      </c>
      <c r="I92" s="135">
        <f t="shared" si="11"/>
        <v>36.4</v>
      </c>
      <c r="J92" s="136">
        <f t="shared" si="12"/>
        <v>81.12</v>
      </c>
      <c r="K92" s="137"/>
    </row>
    <row r="93" spans="1:11" ht="15" customHeight="1">
      <c r="A93" s="155" t="s">
        <v>114</v>
      </c>
      <c r="B93" s="156" t="s">
        <v>115</v>
      </c>
      <c r="C93" s="124" t="s">
        <v>1</v>
      </c>
      <c r="D93" s="150">
        <v>6</v>
      </c>
      <c r="E93" s="98">
        <v>54.89</v>
      </c>
      <c r="F93" s="98">
        <v>18.2</v>
      </c>
      <c r="G93" s="135">
        <f t="shared" si="9"/>
        <v>73.09</v>
      </c>
      <c r="H93" s="135">
        <f t="shared" si="10"/>
        <v>329.34000000000003</v>
      </c>
      <c r="I93" s="135">
        <f t="shared" si="11"/>
        <v>109.19999999999999</v>
      </c>
      <c r="J93" s="136">
        <f t="shared" si="12"/>
        <v>438.54</v>
      </c>
      <c r="K93" s="137"/>
    </row>
    <row r="94" spans="1:11" ht="15" customHeight="1">
      <c r="A94" s="147" t="s">
        <v>245</v>
      </c>
      <c r="B94" s="156" t="s">
        <v>244</v>
      </c>
      <c r="C94" s="124" t="s">
        <v>1</v>
      </c>
      <c r="D94" s="150">
        <v>6</v>
      </c>
      <c r="E94" s="98">
        <v>44.88</v>
      </c>
      <c r="F94" s="98">
        <v>18.2</v>
      </c>
      <c r="G94" s="135">
        <f t="shared" si="9"/>
        <v>63.08</v>
      </c>
      <c r="H94" s="135">
        <f t="shared" si="10"/>
        <v>269.28000000000003</v>
      </c>
      <c r="I94" s="135">
        <f t="shared" si="11"/>
        <v>109.19999999999999</v>
      </c>
      <c r="J94" s="136">
        <f t="shared" si="12"/>
        <v>378.48</v>
      </c>
      <c r="K94" s="137"/>
    </row>
    <row r="95" spans="1:11" ht="15" customHeight="1">
      <c r="A95" s="145" t="s">
        <v>296</v>
      </c>
      <c r="B95" s="153" t="s">
        <v>297</v>
      </c>
      <c r="C95" s="176" t="s">
        <v>2</v>
      </c>
      <c r="D95" s="135">
        <v>1600</v>
      </c>
      <c r="E95" s="102">
        <v>1.73</v>
      </c>
      <c r="F95" s="102">
        <v>3.34</v>
      </c>
      <c r="G95" s="135">
        <f t="shared" si="9"/>
        <v>5.07</v>
      </c>
      <c r="H95" s="135">
        <f t="shared" si="10"/>
        <v>2768</v>
      </c>
      <c r="I95" s="135">
        <f t="shared" si="11"/>
        <v>5344</v>
      </c>
      <c r="J95" s="136">
        <f t="shared" si="12"/>
        <v>8112</v>
      </c>
      <c r="K95" s="137"/>
    </row>
    <row r="96" spans="1:11" ht="15" customHeight="1">
      <c r="A96" s="145" t="s">
        <v>298</v>
      </c>
      <c r="B96" s="153" t="s">
        <v>299</v>
      </c>
      <c r="C96" s="124" t="s">
        <v>2</v>
      </c>
      <c r="D96" s="135">
        <v>380</v>
      </c>
      <c r="E96" s="102">
        <v>2.49</v>
      </c>
      <c r="F96" s="102">
        <v>3.64</v>
      </c>
      <c r="G96" s="135">
        <f t="shared" si="9"/>
        <v>6.130000000000001</v>
      </c>
      <c r="H96" s="135">
        <f t="shared" si="10"/>
        <v>946.2</v>
      </c>
      <c r="I96" s="135">
        <f t="shared" si="11"/>
        <v>1383.2</v>
      </c>
      <c r="J96" s="136">
        <f t="shared" si="12"/>
        <v>2329.4</v>
      </c>
      <c r="K96" s="137"/>
    </row>
    <row r="97" spans="1:11" ht="15" customHeight="1">
      <c r="A97" s="145" t="s">
        <v>300</v>
      </c>
      <c r="B97" s="153" t="s">
        <v>301</v>
      </c>
      <c r="C97" s="124" t="s">
        <v>2</v>
      </c>
      <c r="D97" s="135">
        <v>640</v>
      </c>
      <c r="E97" s="102">
        <v>14.79</v>
      </c>
      <c r="F97" s="102">
        <v>5.16</v>
      </c>
      <c r="G97" s="135">
        <f t="shared" si="9"/>
        <v>19.95</v>
      </c>
      <c r="H97" s="135">
        <f t="shared" si="10"/>
        <v>9465.599999999999</v>
      </c>
      <c r="I97" s="135">
        <f t="shared" si="11"/>
        <v>3302.4</v>
      </c>
      <c r="J97" s="136">
        <f t="shared" si="12"/>
        <v>12767.999999999998</v>
      </c>
      <c r="K97" s="137"/>
    </row>
    <row r="98" spans="1:11" ht="12.75">
      <c r="A98" s="155" t="s">
        <v>9</v>
      </c>
      <c r="B98" s="156" t="s">
        <v>10</v>
      </c>
      <c r="C98" s="124" t="s">
        <v>1</v>
      </c>
      <c r="D98" s="150">
        <v>4</v>
      </c>
      <c r="E98" s="98">
        <v>25.79</v>
      </c>
      <c r="F98" s="98">
        <v>21.23</v>
      </c>
      <c r="G98" s="135">
        <f t="shared" si="9"/>
        <v>47.019999999999996</v>
      </c>
      <c r="H98" s="135">
        <f t="shared" si="10"/>
        <v>103.16</v>
      </c>
      <c r="I98" s="135">
        <f t="shared" si="11"/>
        <v>84.92</v>
      </c>
      <c r="J98" s="136">
        <f t="shared" si="12"/>
        <v>188.07999999999998</v>
      </c>
      <c r="K98" s="137"/>
    </row>
    <row r="99" spans="1:11" ht="12.75">
      <c r="A99" s="155" t="s">
        <v>11</v>
      </c>
      <c r="B99" s="156" t="s">
        <v>12</v>
      </c>
      <c r="C99" s="124" t="s">
        <v>1</v>
      </c>
      <c r="D99" s="150">
        <v>3</v>
      </c>
      <c r="E99" s="98">
        <v>36.98</v>
      </c>
      <c r="F99" s="98">
        <v>37.91</v>
      </c>
      <c r="G99" s="135">
        <f t="shared" si="9"/>
        <v>74.88999999999999</v>
      </c>
      <c r="H99" s="135">
        <f t="shared" si="10"/>
        <v>110.94</v>
      </c>
      <c r="I99" s="135">
        <f t="shared" si="11"/>
        <v>113.72999999999999</v>
      </c>
      <c r="J99" s="136">
        <f t="shared" si="12"/>
        <v>224.67</v>
      </c>
      <c r="K99" s="137"/>
    </row>
    <row r="100" spans="1:11" ht="15" customHeight="1">
      <c r="A100" s="155" t="s">
        <v>13</v>
      </c>
      <c r="B100" s="156" t="s">
        <v>14</v>
      </c>
      <c r="C100" s="124" t="s">
        <v>1</v>
      </c>
      <c r="D100" s="135">
        <v>4</v>
      </c>
      <c r="E100" s="98">
        <v>35.68</v>
      </c>
      <c r="F100" s="98">
        <v>16.08</v>
      </c>
      <c r="G100" s="135">
        <f t="shared" si="9"/>
        <v>51.76</v>
      </c>
      <c r="H100" s="135">
        <f t="shared" si="10"/>
        <v>142.72</v>
      </c>
      <c r="I100" s="135">
        <f t="shared" si="11"/>
        <v>64.32</v>
      </c>
      <c r="J100" s="136">
        <f t="shared" si="12"/>
        <v>207.04</v>
      </c>
      <c r="K100" s="137"/>
    </row>
    <row r="101" spans="1:11" ht="15" customHeight="1">
      <c r="A101" s="155" t="s">
        <v>15</v>
      </c>
      <c r="B101" s="156" t="s">
        <v>16</v>
      </c>
      <c r="C101" s="124" t="s">
        <v>1</v>
      </c>
      <c r="D101" s="135">
        <v>8</v>
      </c>
      <c r="E101" s="98">
        <v>31.22</v>
      </c>
      <c r="F101" s="98">
        <v>11.22</v>
      </c>
      <c r="G101" s="135">
        <f t="shared" si="9"/>
        <v>42.44</v>
      </c>
      <c r="H101" s="135">
        <f t="shared" si="10"/>
        <v>249.76</v>
      </c>
      <c r="I101" s="135">
        <f t="shared" si="11"/>
        <v>89.76</v>
      </c>
      <c r="J101" s="136">
        <f t="shared" si="12"/>
        <v>339.52</v>
      </c>
      <c r="K101" s="137"/>
    </row>
    <row r="102" spans="1:11" ht="15" customHeight="1">
      <c r="A102" s="155" t="s">
        <v>17</v>
      </c>
      <c r="B102" s="156" t="s">
        <v>18</v>
      </c>
      <c r="C102" s="124" t="s">
        <v>1</v>
      </c>
      <c r="D102" s="135">
        <v>58</v>
      </c>
      <c r="E102" s="102">
        <v>5.98</v>
      </c>
      <c r="F102" s="102">
        <v>8.8</v>
      </c>
      <c r="G102" s="135">
        <f t="shared" si="9"/>
        <v>14.780000000000001</v>
      </c>
      <c r="H102" s="135">
        <f t="shared" si="10"/>
        <v>346.84000000000003</v>
      </c>
      <c r="I102" s="135">
        <f t="shared" si="11"/>
        <v>510.40000000000003</v>
      </c>
      <c r="J102" s="136">
        <f t="shared" si="12"/>
        <v>857.24</v>
      </c>
      <c r="K102" s="137"/>
    </row>
    <row r="103" spans="1:11" ht="15" customHeight="1">
      <c r="A103" s="155" t="s">
        <v>261</v>
      </c>
      <c r="B103" s="156" t="s">
        <v>149</v>
      </c>
      <c r="C103" s="124" t="s">
        <v>1</v>
      </c>
      <c r="D103" s="135">
        <v>1</v>
      </c>
      <c r="E103" s="99">
        <v>278</v>
      </c>
      <c r="F103" s="99">
        <v>156</v>
      </c>
      <c r="G103" s="135">
        <f t="shared" si="9"/>
        <v>434</v>
      </c>
      <c r="H103" s="135">
        <f t="shared" si="10"/>
        <v>278</v>
      </c>
      <c r="I103" s="135">
        <f t="shared" si="11"/>
        <v>156</v>
      </c>
      <c r="J103" s="136">
        <f t="shared" si="12"/>
        <v>434</v>
      </c>
      <c r="K103" s="137"/>
    </row>
    <row r="104" spans="1:11" ht="15" customHeight="1" thickBot="1">
      <c r="A104" s="178" t="s">
        <v>263</v>
      </c>
      <c r="B104" s="156" t="s">
        <v>150</v>
      </c>
      <c r="C104" s="124" t="s">
        <v>1</v>
      </c>
      <c r="D104" s="135">
        <v>1</v>
      </c>
      <c r="E104" s="99">
        <v>42</v>
      </c>
      <c r="F104" s="99">
        <v>21</v>
      </c>
      <c r="G104" s="135">
        <f t="shared" si="9"/>
        <v>63</v>
      </c>
      <c r="H104" s="135">
        <f t="shared" si="10"/>
        <v>42</v>
      </c>
      <c r="I104" s="135">
        <f t="shared" si="11"/>
        <v>21</v>
      </c>
      <c r="J104" s="136">
        <f t="shared" si="12"/>
        <v>63</v>
      </c>
      <c r="K104" s="137"/>
    </row>
    <row r="105" spans="1:11" ht="15" customHeight="1" thickBot="1">
      <c r="A105" s="95">
        <v>13</v>
      </c>
      <c r="B105" s="83" t="s">
        <v>19</v>
      </c>
      <c r="C105" s="84"/>
      <c r="D105" s="167"/>
      <c r="E105" s="108"/>
      <c r="F105" s="108"/>
      <c r="G105" s="179"/>
      <c r="H105" s="142">
        <f>SUM(H106:H108)</f>
        <v>13485.6</v>
      </c>
      <c r="I105" s="142">
        <f>SUM(I106:I108)</f>
        <v>5936</v>
      </c>
      <c r="J105" s="143">
        <f>SUM(J106:J108)</f>
        <v>19421.6</v>
      </c>
      <c r="K105" s="133">
        <f>J105*1.25</f>
        <v>24277</v>
      </c>
    </row>
    <row r="106" spans="1:11" ht="51">
      <c r="A106" s="96" t="s">
        <v>157</v>
      </c>
      <c r="B106" s="120" t="s">
        <v>342</v>
      </c>
      <c r="C106" s="88" t="s">
        <v>1</v>
      </c>
      <c r="D106" s="88">
        <v>60</v>
      </c>
      <c r="E106" s="107">
        <v>138</v>
      </c>
      <c r="F106" s="103">
        <v>68.8</v>
      </c>
      <c r="G106" s="135">
        <f>E106+F106</f>
        <v>206.8</v>
      </c>
      <c r="H106" s="135">
        <f>E106*D106</f>
        <v>8280</v>
      </c>
      <c r="I106" s="135">
        <f>F106*D106</f>
        <v>4128</v>
      </c>
      <c r="J106" s="136">
        <f>H106+I106</f>
        <v>12408</v>
      </c>
      <c r="K106" s="89"/>
    </row>
    <row r="107" spans="1:11" ht="38.25">
      <c r="A107" s="90" t="s">
        <v>158</v>
      </c>
      <c r="B107" s="120" t="s">
        <v>343</v>
      </c>
      <c r="C107" s="88" t="s">
        <v>1</v>
      </c>
      <c r="D107" s="88">
        <v>24</v>
      </c>
      <c r="E107" s="107">
        <v>142</v>
      </c>
      <c r="F107" s="103">
        <v>64.5</v>
      </c>
      <c r="G107" s="135">
        <f>E107+F107</f>
        <v>206.5</v>
      </c>
      <c r="H107" s="135">
        <f>E107*D107</f>
        <v>3408</v>
      </c>
      <c r="I107" s="135">
        <f>F107*D107</f>
        <v>1548</v>
      </c>
      <c r="J107" s="136">
        <f>H107+I107</f>
        <v>4956</v>
      </c>
      <c r="K107" s="89"/>
    </row>
    <row r="108" spans="1:11" ht="26.25" thickBot="1">
      <c r="A108" s="91" t="s">
        <v>159</v>
      </c>
      <c r="B108" s="85" t="s">
        <v>151</v>
      </c>
      <c r="C108" s="88" t="s">
        <v>1</v>
      </c>
      <c r="D108" s="88">
        <v>8</v>
      </c>
      <c r="E108" s="109">
        <v>224.7</v>
      </c>
      <c r="F108" s="103">
        <v>32.5</v>
      </c>
      <c r="G108" s="135">
        <f>E108+F108</f>
        <v>257.2</v>
      </c>
      <c r="H108" s="135">
        <f>E108*D108</f>
        <v>1797.6</v>
      </c>
      <c r="I108" s="135">
        <f>F108*D108</f>
        <v>260</v>
      </c>
      <c r="J108" s="136">
        <f>H108+I108</f>
        <v>2057.6</v>
      </c>
      <c r="K108" s="89"/>
    </row>
    <row r="109" spans="1:11" ht="15" customHeight="1" thickBot="1">
      <c r="A109" s="180">
        <v>14</v>
      </c>
      <c r="B109" s="166" t="s">
        <v>20</v>
      </c>
      <c r="C109" s="181"/>
      <c r="D109" s="182"/>
      <c r="E109" s="110"/>
      <c r="F109" s="110"/>
      <c r="G109" s="179"/>
      <c r="H109" s="142">
        <f>H110</f>
        <v>7407</v>
      </c>
      <c r="I109" s="142">
        <f>I110</f>
        <v>1387.17</v>
      </c>
      <c r="J109" s="143">
        <f>J110</f>
        <v>8794.17</v>
      </c>
      <c r="K109" s="133">
        <f>J109*1.25</f>
        <v>10992.7125</v>
      </c>
    </row>
    <row r="110" spans="1:11" ht="15" customHeight="1" thickBot="1">
      <c r="A110" s="147" t="s">
        <v>290</v>
      </c>
      <c r="B110" s="153" t="s">
        <v>289</v>
      </c>
      <c r="C110" s="124" t="s">
        <v>1</v>
      </c>
      <c r="D110" s="135">
        <v>9</v>
      </c>
      <c r="E110" s="98">
        <v>823</v>
      </c>
      <c r="F110" s="98">
        <v>154.13</v>
      </c>
      <c r="G110" s="135">
        <f>E110+F110</f>
        <v>977.13</v>
      </c>
      <c r="H110" s="135">
        <f>E110*D110</f>
        <v>7407</v>
      </c>
      <c r="I110" s="135">
        <f>F110*D110</f>
        <v>1387.17</v>
      </c>
      <c r="J110" s="136">
        <f>H110+I110</f>
        <v>8794.17</v>
      </c>
      <c r="K110" s="137"/>
    </row>
    <row r="111" spans="1:11" ht="15" customHeight="1" thickBot="1">
      <c r="A111" s="165">
        <v>15</v>
      </c>
      <c r="B111" s="166" t="s">
        <v>287</v>
      </c>
      <c r="C111" s="181"/>
      <c r="D111" s="182"/>
      <c r="E111" s="110"/>
      <c r="F111" s="110"/>
      <c r="G111" s="179"/>
      <c r="H111" s="142">
        <f>SUM(H112:H135)</f>
        <v>7308.484999999999</v>
      </c>
      <c r="I111" s="142">
        <f>SUM(I112:I135)</f>
        <v>4473.095</v>
      </c>
      <c r="J111" s="143">
        <f>SUM(J112:J135)</f>
        <v>11781.579999999998</v>
      </c>
      <c r="K111" s="133">
        <f>J111*1.25</f>
        <v>14726.974999999999</v>
      </c>
    </row>
    <row r="112" spans="1:11" ht="15" customHeight="1">
      <c r="A112" s="155" t="s">
        <v>160</v>
      </c>
      <c r="B112" s="156" t="s">
        <v>243</v>
      </c>
      <c r="C112" s="124" t="s">
        <v>1</v>
      </c>
      <c r="D112" s="150">
        <v>6</v>
      </c>
      <c r="E112" s="103">
        <v>268</v>
      </c>
      <c r="F112" s="103">
        <v>76.5</v>
      </c>
      <c r="G112" s="135">
        <f>E112+F112</f>
        <v>344.5</v>
      </c>
      <c r="H112" s="135">
        <f>E112*D112</f>
        <v>1608</v>
      </c>
      <c r="I112" s="135">
        <f>F112*D112</f>
        <v>459</v>
      </c>
      <c r="J112" s="136">
        <f>H112+I112</f>
        <v>2067</v>
      </c>
      <c r="K112" s="137"/>
    </row>
    <row r="113" spans="1:11" ht="15" customHeight="1">
      <c r="A113" s="155" t="s">
        <v>293</v>
      </c>
      <c r="B113" s="156" t="s">
        <v>288</v>
      </c>
      <c r="C113" s="124" t="s">
        <v>1</v>
      </c>
      <c r="D113" s="150">
        <v>5</v>
      </c>
      <c r="E113" s="103">
        <v>358.7</v>
      </c>
      <c r="F113" s="103">
        <v>57.6</v>
      </c>
      <c r="G113" s="135">
        <f>E113+F113</f>
        <v>416.3</v>
      </c>
      <c r="H113" s="135">
        <f>E113*D113</f>
        <v>1793.5</v>
      </c>
      <c r="I113" s="135">
        <f>F113*D113</f>
        <v>288</v>
      </c>
      <c r="J113" s="136">
        <f>H113+I113</f>
        <v>2081.5</v>
      </c>
      <c r="K113" s="137"/>
    </row>
    <row r="114" spans="1:11" ht="15" customHeight="1">
      <c r="A114" s="147" t="s">
        <v>291</v>
      </c>
      <c r="B114" s="153" t="s">
        <v>292</v>
      </c>
      <c r="C114" s="176" t="s">
        <v>1</v>
      </c>
      <c r="D114" s="150">
        <v>5</v>
      </c>
      <c r="E114" s="102">
        <v>7.84</v>
      </c>
      <c r="F114" s="102">
        <v>106.16</v>
      </c>
      <c r="G114" s="135">
        <f>E114+F114</f>
        <v>114</v>
      </c>
      <c r="H114" s="135">
        <f>E114*D114</f>
        <v>39.2</v>
      </c>
      <c r="I114" s="135">
        <f>F114*D114</f>
        <v>530.8</v>
      </c>
      <c r="J114" s="136">
        <f>H114+I114</f>
        <v>570</v>
      </c>
      <c r="K114" s="137"/>
    </row>
    <row r="115" spans="1:11" ht="15" customHeight="1">
      <c r="A115" s="145" t="s">
        <v>294</v>
      </c>
      <c r="B115" s="153" t="s">
        <v>295</v>
      </c>
      <c r="C115" s="176" t="s">
        <v>2</v>
      </c>
      <c r="D115" s="150">
        <v>12.5</v>
      </c>
      <c r="E115" s="102">
        <v>8.65</v>
      </c>
      <c r="F115" s="102">
        <v>12.13</v>
      </c>
      <c r="G115" s="135">
        <f>E115+F115</f>
        <v>20.78</v>
      </c>
      <c r="H115" s="135">
        <f>E115*D115</f>
        <v>108.125</v>
      </c>
      <c r="I115" s="135">
        <f>F115*D115</f>
        <v>151.625</v>
      </c>
      <c r="J115" s="136">
        <f>H115+I115</f>
        <v>259.75</v>
      </c>
      <c r="K115" s="137"/>
    </row>
    <row r="116" spans="1:11" ht="15" customHeight="1">
      <c r="A116" s="147" t="s">
        <v>310</v>
      </c>
      <c r="B116" s="153" t="s">
        <v>311</v>
      </c>
      <c r="C116" s="176" t="s">
        <v>1</v>
      </c>
      <c r="D116" s="183">
        <v>1</v>
      </c>
      <c r="E116" s="102">
        <v>914.69</v>
      </c>
      <c r="F116" s="102">
        <v>233.55</v>
      </c>
      <c r="G116" s="135">
        <f aca="true" t="shared" si="13" ref="G116:G129">E116+F116</f>
        <v>1148.24</v>
      </c>
      <c r="H116" s="135">
        <f aca="true" t="shared" si="14" ref="H116:H129">E116*D116</f>
        <v>914.69</v>
      </c>
      <c r="I116" s="135">
        <f aca="true" t="shared" si="15" ref="I116:I129">F116*D116</f>
        <v>233.55</v>
      </c>
      <c r="J116" s="136">
        <f aca="true" t="shared" si="16" ref="J116:J129">H116+I116</f>
        <v>1148.24</v>
      </c>
      <c r="K116" s="137"/>
    </row>
    <row r="117" spans="1:11" ht="15" customHeight="1">
      <c r="A117" s="147" t="s">
        <v>312</v>
      </c>
      <c r="B117" s="153" t="s">
        <v>313</v>
      </c>
      <c r="C117" s="176" t="s">
        <v>1</v>
      </c>
      <c r="D117" s="183">
        <v>1</v>
      </c>
      <c r="E117" s="102">
        <v>132.35</v>
      </c>
      <c r="F117" s="102">
        <v>8.49</v>
      </c>
      <c r="G117" s="135">
        <f t="shared" si="13"/>
        <v>140.84</v>
      </c>
      <c r="H117" s="135">
        <f t="shared" si="14"/>
        <v>132.35</v>
      </c>
      <c r="I117" s="135">
        <f t="shared" si="15"/>
        <v>8.49</v>
      </c>
      <c r="J117" s="136">
        <f t="shared" si="16"/>
        <v>140.84</v>
      </c>
      <c r="K117" s="137"/>
    </row>
    <row r="118" spans="1:11" ht="15" customHeight="1">
      <c r="A118" s="147" t="s">
        <v>314</v>
      </c>
      <c r="B118" s="153" t="s">
        <v>315</v>
      </c>
      <c r="C118" s="176" t="s">
        <v>1</v>
      </c>
      <c r="D118" s="183">
        <v>1</v>
      </c>
      <c r="E118" s="102">
        <v>53.87</v>
      </c>
      <c r="F118" s="102">
        <v>25.78</v>
      </c>
      <c r="G118" s="135">
        <f t="shared" si="13"/>
        <v>79.65</v>
      </c>
      <c r="H118" s="135">
        <f t="shared" si="14"/>
        <v>53.87</v>
      </c>
      <c r="I118" s="135">
        <f t="shared" si="15"/>
        <v>25.78</v>
      </c>
      <c r="J118" s="136">
        <f t="shared" si="16"/>
        <v>79.65</v>
      </c>
      <c r="K118" s="137"/>
    </row>
    <row r="119" spans="1:11" ht="15" customHeight="1">
      <c r="A119" s="147" t="s">
        <v>316</v>
      </c>
      <c r="B119" s="153" t="s">
        <v>317</v>
      </c>
      <c r="C119" s="176" t="s">
        <v>1</v>
      </c>
      <c r="D119" s="183">
        <v>1</v>
      </c>
      <c r="E119" s="102">
        <v>35.08</v>
      </c>
      <c r="F119" s="102">
        <v>16.38</v>
      </c>
      <c r="G119" s="135">
        <f t="shared" si="13"/>
        <v>51.459999999999994</v>
      </c>
      <c r="H119" s="135">
        <f t="shared" si="14"/>
        <v>35.08</v>
      </c>
      <c r="I119" s="135">
        <f t="shared" si="15"/>
        <v>16.38</v>
      </c>
      <c r="J119" s="136">
        <f t="shared" si="16"/>
        <v>51.459999999999994</v>
      </c>
      <c r="K119" s="137"/>
    </row>
    <row r="120" spans="1:11" ht="15" customHeight="1">
      <c r="A120" s="147" t="s">
        <v>318</v>
      </c>
      <c r="B120" s="153" t="s">
        <v>319</v>
      </c>
      <c r="C120" s="176" t="s">
        <v>1</v>
      </c>
      <c r="D120" s="183">
        <v>1</v>
      </c>
      <c r="E120" s="102">
        <v>1.66</v>
      </c>
      <c r="F120" s="102">
        <v>5.76</v>
      </c>
      <c r="G120" s="135">
        <f t="shared" si="13"/>
        <v>7.42</v>
      </c>
      <c r="H120" s="135">
        <f t="shared" si="14"/>
        <v>1.66</v>
      </c>
      <c r="I120" s="135">
        <f t="shared" si="15"/>
        <v>5.76</v>
      </c>
      <c r="J120" s="136">
        <f t="shared" si="16"/>
        <v>7.42</v>
      </c>
      <c r="K120" s="137"/>
    </row>
    <row r="121" spans="1:11" ht="15" customHeight="1">
      <c r="A121" s="147" t="s">
        <v>320</v>
      </c>
      <c r="B121" s="153" t="s">
        <v>321</v>
      </c>
      <c r="C121" s="176" t="s">
        <v>1</v>
      </c>
      <c r="D121" s="183">
        <v>3</v>
      </c>
      <c r="E121" s="102">
        <v>2.16</v>
      </c>
      <c r="F121" s="102">
        <v>5.46</v>
      </c>
      <c r="G121" s="135">
        <f t="shared" si="13"/>
        <v>7.62</v>
      </c>
      <c r="H121" s="135">
        <f t="shared" si="14"/>
        <v>6.48</v>
      </c>
      <c r="I121" s="135">
        <f t="shared" si="15"/>
        <v>16.38</v>
      </c>
      <c r="J121" s="136">
        <f t="shared" si="16"/>
        <v>22.86</v>
      </c>
      <c r="K121" s="137"/>
    </row>
    <row r="122" spans="1:11" ht="15" customHeight="1">
      <c r="A122" s="147" t="s">
        <v>322</v>
      </c>
      <c r="B122" s="153" t="s">
        <v>323</v>
      </c>
      <c r="C122" s="176" t="s">
        <v>1</v>
      </c>
      <c r="D122" s="183">
        <v>3</v>
      </c>
      <c r="E122" s="102">
        <v>3.09</v>
      </c>
      <c r="F122" s="102">
        <v>5.46</v>
      </c>
      <c r="G122" s="135">
        <f t="shared" si="13"/>
        <v>8.55</v>
      </c>
      <c r="H122" s="135">
        <f t="shared" si="14"/>
        <v>9.27</v>
      </c>
      <c r="I122" s="135">
        <f t="shared" si="15"/>
        <v>16.38</v>
      </c>
      <c r="J122" s="136">
        <f t="shared" si="16"/>
        <v>25.65</v>
      </c>
      <c r="K122" s="137"/>
    </row>
    <row r="123" spans="1:11" ht="15" customHeight="1">
      <c r="A123" s="147" t="s">
        <v>324</v>
      </c>
      <c r="B123" s="153" t="s">
        <v>336</v>
      </c>
      <c r="C123" s="176" t="s">
        <v>1</v>
      </c>
      <c r="D123" s="183">
        <v>3</v>
      </c>
      <c r="E123" s="102">
        <v>10.58</v>
      </c>
      <c r="F123" s="102">
        <v>8.49</v>
      </c>
      <c r="G123" s="135">
        <f t="shared" si="13"/>
        <v>19.07</v>
      </c>
      <c r="H123" s="135">
        <f t="shared" si="14"/>
        <v>31.740000000000002</v>
      </c>
      <c r="I123" s="135">
        <f t="shared" si="15"/>
        <v>25.47</v>
      </c>
      <c r="J123" s="136">
        <f t="shared" si="16"/>
        <v>57.21</v>
      </c>
      <c r="K123" s="137"/>
    </row>
    <row r="124" spans="1:11" ht="15" customHeight="1">
      <c r="A124" s="147" t="s">
        <v>325</v>
      </c>
      <c r="B124" s="153" t="s">
        <v>326</v>
      </c>
      <c r="C124" s="176" t="s">
        <v>2</v>
      </c>
      <c r="D124" s="183">
        <v>6</v>
      </c>
      <c r="E124" s="102">
        <v>2.49</v>
      </c>
      <c r="F124" s="102">
        <v>2.73</v>
      </c>
      <c r="G124" s="135">
        <f t="shared" si="13"/>
        <v>5.220000000000001</v>
      </c>
      <c r="H124" s="135">
        <f t="shared" si="14"/>
        <v>14.940000000000001</v>
      </c>
      <c r="I124" s="135">
        <f t="shared" si="15"/>
        <v>16.38</v>
      </c>
      <c r="J124" s="136">
        <f t="shared" si="16"/>
        <v>31.32</v>
      </c>
      <c r="K124" s="137"/>
    </row>
    <row r="125" spans="1:11" ht="15" customHeight="1">
      <c r="A125" s="147" t="s">
        <v>327</v>
      </c>
      <c r="B125" s="153" t="s">
        <v>328</v>
      </c>
      <c r="C125" s="176" t="s">
        <v>2</v>
      </c>
      <c r="D125" s="183">
        <v>6</v>
      </c>
      <c r="E125" s="102">
        <v>3.15</v>
      </c>
      <c r="F125" s="102">
        <v>3.64</v>
      </c>
      <c r="G125" s="135">
        <f t="shared" si="13"/>
        <v>6.79</v>
      </c>
      <c r="H125" s="135">
        <f t="shared" si="14"/>
        <v>18.9</v>
      </c>
      <c r="I125" s="135">
        <f t="shared" si="15"/>
        <v>21.84</v>
      </c>
      <c r="J125" s="136">
        <f t="shared" si="16"/>
        <v>40.739999999999995</v>
      </c>
      <c r="K125" s="137"/>
    </row>
    <row r="126" spans="1:11" ht="15" customHeight="1">
      <c r="A126" s="147" t="s">
        <v>329</v>
      </c>
      <c r="B126" s="153" t="s">
        <v>337</v>
      </c>
      <c r="C126" s="176" t="s">
        <v>2</v>
      </c>
      <c r="D126" s="183">
        <v>6</v>
      </c>
      <c r="E126" s="102">
        <v>11.26</v>
      </c>
      <c r="F126" s="102">
        <v>6.07</v>
      </c>
      <c r="G126" s="135">
        <f t="shared" si="13"/>
        <v>17.33</v>
      </c>
      <c r="H126" s="135">
        <f t="shared" si="14"/>
        <v>67.56</v>
      </c>
      <c r="I126" s="135">
        <f t="shared" si="15"/>
        <v>36.42</v>
      </c>
      <c r="J126" s="136">
        <f t="shared" si="16"/>
        <v>103.98</v>
      </c>
      <c r="K126" s="137"/>
    </row>
    <row r="127" spans="1:11" ht="15" customHeight="1">
      <c r="A127" s="147" t="s">
        <v>330</v>
      </c>
      <c r="B127" s="153" t="s">
        <v>331</v>
      </c>
      <c r="C127" s="176" t="s">
        <v>1</v>
      </c>
      <c r="D127" s="183">
        <v>1</v>
      </c>
      <c r="E127" s="102">
        <v>11.24</v>
      </c>
      <c r="F127" s="102">
        <v>2.73</v>
      </c>
      <c r="G127" s="135">
        <f t="shared" si="13"/>
        <v>13.97</v>
      </c>
      <c r="H127" s="135">
        <f t="shared" si="14"/>
        <v>11.24</v>
      </c>
      <c r="I127" s="135">
        <f t="shared" si="15"/>
        <v>2.73</v>
      </c>
      <c r="J127" s="136">
        <f t="shared" si="16"/>
        <v>13.97</v>
      </c>
      <c r="K127" s="137"/>
    </row>
    <row r="128" spans="1:11" ht="15" customHeight="1">
      <c r="A128" s="147" t="s">
        <v>332</v>
      </c>
      <c r="B128" s="153" t="s">
        <v>333</v>
      </c>
      <c r="C128" s="176" t="s">
        <v>1</v>
      </c>
      <c r="D128" s="183">
        <v>1</v>
      </c>
      <c r="E128" s="102">
        <v>19.9</v>
      </c>
      <c r="F128" s="102">
        <v>2.73</v>
      </c>
      <c r="G128" s="135">
        <f t="shared" si="13"/>
        <v>22.63</v>
      </c>
      <c r="H128" s="135">
        <f t="shared" si="14"/>
        <v>19.9</v>
      </c>
      <c r="I128" s="135">
        <f t="shared" si="15"/>
        <v>2.73</v>
      </c>
      <c r="J128" s="136">
        <f t="shared" si="16"/>
        <v>22.63</v>
      </c>
      <c r="K128" s="137"/>
    </row>
    <row r="129" spans="1:11" ht="15" customHeight="1">
      <c r="A129" s="147" t="s">
        <v>334</v>
      </c>
      <c r="B129" s="153" t="s">
        <v>335</v>
      </c>
      <c r="C129" s="176" t="s">
        <v>1</v>
      </c>
      <c r="D129" s="183">
        <v>1</v>
      </c>
      <c r="E129" s="102">
        <v>27.18</v>
      </c>
      <c r="F129" s="102">
        <v>4.25</v>
      </c>
      <c r="G129" s="135">
        <f t="shared" si="13"/>
        <v>31.43</v>
      </c>
      <c r="H129" s="135">
        <f t="shared" si="14"/>
        <v>27.18</v>
      </c>
      <c r="I129" s="135">
        <f t="shared" si="15"/>
        <v>4.25</v>
      </c>
      <c r="J129" s="136">
        <f t="shared" si="16"/>
        <v>31.43</v>
      </c>
      <c r="K129" s="137"/>
    </row>
    <row r="130" spans="1:11" ht="15" customHeight="1">
      <c r="A130" s="147" t="s">
        <v>246</v>
      </c>
      <c r="B130" s="153" t="s">
        <v>247</v>
      </c>
      <c r="C130" s="119" t="s">
        <v>1</v>
      </c>
      <c r="D130" s="150">
        <v>4</v>
      </c>
      <c r="E130" s="102">
        <v>47.5</v>
      </c>
      <c r="F130" s="102">
        <v>18.5</v>
      </c>
      <c r="G130" s="135">
        <f>E130+F130</f>
        <v>66</v>
      </c>
      <c r="H130" s="135">
        <f>E130*D130</f>
        <v>190</v>
      </c>
      <c r="I130" s="135">
        <f>F130*D130</f>
        <v>74</v>
      </c>
      <c r="J130" s="136">
        <f>H130+I130</f>
        <v>264</v>
      </c>
      <c r="K130" s="137"/>
    </row>
    <row r="131" spans="1:11" ht="15" customHeight="1">
      <c r="A131" s="147" t="s">
        <v>248</v>
      </c>
      <c r="B131" s="153" t="s">
        <v>249</v>
      </c>
      <c r="C131" s="119" t="s">
        <v>1</v>
      </c>
      <c r="D131" s="150">
        <v>1</v>
      </c>
      <c r="E131" s="102">
        <v>82.21</v>
      </c>
      <c r="F131" s="102">
        <v>28.81</v>
      </c>
      <c r="G131" s="135">
        <f>E131+F131</f>
        <v>111.02</v>
      </c>
      <c r="H131" s="135">
        <f>E131*D131</f>
        <v>82.21</v>
      </c>
      <c r="I131" s="135">
        <f>F131*D131</f>
        <v>28.81</v>
      </c>
      <c r="J131" s="136">
        <f>H131+I131</f>
        <v>111.02</v>
      </c>
      <c r="K131" s="137"/>
    </row>
    <row r="132" spans="1:11" ht="15" customHeight="1">
      <c r="A132" s="147" t="s">
        <v>250</v>
      </c>
      <c r="B132" s="153" t="s">
        <v>251</v>
      </c>
      <c r="C132" s="119" t="s">
        <v>1</v>
      </c>
      <c r="D132" s="150">
        <v>3</v>
      </c>
      <c r="E132" s="102">
        <v>80.14</v>
      </c>
      <c r="F132" s="102">
        <v>12.13</v>
      </c>
      <c r="G132" s="135">
        <f>E132+F132</f>
        <v>92.27</v>
      </c>
      <c r="H132" s="135">
        <f>E132*D132</f>
        <v>240.42000000000002</v>
      </c>
      <c r="I132" s="135">
        <f>F132*D132</f>
        <v>36.39</v>
      </c>
      <c r="J132" s="136">
        <f>H132+I132</f>
        <v>276.81</v>
      </c>
      <c r="K132" s="137"/>
    </row>
    <row r="133" spans="1:11" ht="15" customHeight="1">
      <c r="A133" s="147" t="s">
        <v>252</v>
      </c>
      <c r="B133" s="153" t="s">
        <v>253</v>
      </c>
      <c r="C133" s="176" t="s">
        <v>1</v>
      </c>
      <c r="D133" s="184">
        <v>13</v>
      </c>
      <c r="E133" s="102">
        <v>48.68</v>
      </c>
      <c r="F133" s="102">
        <v>90.99</v>
      </c>
      <c r="G133" s="135">
        <f>E133+F133</f>
        <v>139.67</v>
      </c>
      <c r="H133" s="135">
        <f>E133*D133</f>
        <v>632.84</v>
      </c>
      <c r="I133" s="135">
        <f>F133*D133</f>
        <v>1182.87</v>
      </c>
      <c r="J133" s="136">
        <f>H133+I133</f>
        <v>1815.71</v>
      </c>
      <c r="K133" s="137"/>
    </row>
    <row r="134" spans="1:11" ht="15" customHeight="1">
      <c r="A134" s="145" t="s">
        <v>272</v>
      </c>
      <c r="B134" s="153" t="s">
        <v>273</v>
      </c>
      <c r="C134" s="176" t="s">
        <v>1</v>
      </c>
      <c r="D134" s="184">
        <v>6</v>
      </c>
      <c r="E134" s="102">
        <v>69.84</v>
      </c>
      <c r="F134" s="102">
        <v>90.99</v>
      </c>
      <c r="G134" s="135">
        <f>E134+F134</f>
        <v>160.82999999999998</v>
      </c>
      <c r="H134" s="135">
        <f>E134*D134</f>
        <v>419.04</v>
      </c>
      <c r="I134" s="135">
        <f>F134*D134</f>
        <v>545.9399999999999</v>
      </c>
      <c r="J134" s="136">
        <f>H134+I134</f>
        <v>964.98</v>
      </c>
      <c r="K134" s="137"/>
    </row>
    <row r="135" spans="1:11" ht="15" customHeight="1" thickBot="1">
      <c r="A135" s="147" t="s">
        <v>254</v>
      </c>
      <c r="B135" s="153" t="s">
        <v>255</v>
      </c>
      <c r="C135" s="176" t="s">
        <v>1</v>
      </c>
      <c r="D135" s="150">
        <v>7</v>
      </c>
      <c r="E135" s="102">
        <v>121.47</v>
      </c>
      <c r="F135" s="102">
        <v>106.16</v>
      </c>
      <c r="G135" s="135">
        <f>E135+F135</f>
        <v>227.63</v>
      </c>
      <c r="H135" s="135">
        <f>E135*D135</f>
        <v>850.29</v>
      </c>
      <c r="I135" s="135">
        <f>F135*D135</f>
        <v>743.12</v>
      </c>
      <c r="J135" s="136">
        <f>H135+I135</f>
        <v>1593.4099999999999</v>
      </c>
      <c r="K135" s="137"/>
    </row>
    <row r="136" spans="1:11" ht="15" customHeight="1" thickBot="1">
      <c r="A136" s="165">
        <v>16</v>
      </c>
      <c r="B136" s="166" t="s">
        <v>124</v>
      </c>
      <c r="C136" s="181"/>
      <c r="D136" s="182"/>
      <c r="E136" s="110"/>
      <c r="F136" s="110"/>
      <c r="G136" s="179"/>
      <c r="H136" s="142">
        <f>SUM(H137:H139)</f>
        <v>6835.521</v>
      </c>
      <c r="I136" s="142">
        <f>SUM(I137:I139)</f>
        <v>3100.8320000000003</v>
      </c>
      <c r="J136" s="143">
        <f>SUM(J137:J139)</f>
        <v>9936.353</v>
      </c>
      <c r="K136" s="133">
        <f>J136*1.25</f>
        <v>12420.44125</v>
      </c>
    </row>
    <row r="137" spans="1:11" ht="25.5" customHeight="1">
      <c r="A137" s="155" t="s">
        <v>23</v>
      </c>
      <c r="B137" s="156" t="s">
        <v>24</v>
      </c>
      <c r="C137" s="124" t="s">
        <v>0</v>
      </c>
      <c r="D137" s="135">
        <v>88.9</v>
      </c>
      <c r="E137" s="102">
        <v>2.04</v>
      </c>
      <c r="F137" s="102">
        <v>3.72</v>
      </c>
      <c r="G137" s="135">
        <f>E137+F137</f>
        <v>5.76</v>
      </c>
      <c r="H137" s="135">
        <f>E137*D137</f>
        <v>181.35600000000002</v>
      </c>
      <c r="I137" s="135">
        <f>F137*D137</f>
        <v>330.708</v>
      </c>
      <c r="J137" s="136">
        <f>H137+I137</f>
        <v>512.0640000000001</v>
      </c>
      <c r="K137" s="137"/>
    </row>
    <row r="138" spans="1:11" ht="12.75">
      <c r="A138" s="155" t="s">
        <v>25</v>
      </c>
      <c r="B138" s="156" t="s">
        <v>26</v>
      </c>
      <c r="C138" s="124" t="s">
        <v>0</v>
      </c>
      <c r="D138" s="135">
        <v>88.9</v>
      </c>
      <c r="E138" s="98">
        <v>13.09</v>
      </c>
      <c r="F138" s="98">
        <v>23.69</v>
      </c>
      <c r="G138" s="135">
        <f>E138+F138</f>
        <v>36.78</v>
      </c>
      <c r="H138" s="135">
        <f>E138*D138</f>
        <v>1163.701</v>
      </c>
      <c r="I138" s="135">
        <f>F138*D138</f>
        <v>2106.041</v>
      </c>
      <c r="J138" s="136">
        <f>H138+I138</f>
        <v>3269.742</v>
      </c>
      <c r="K138" s="137"/>
    </row>
    <row r="139" spans="1:11" ht="15" customHeight="1" thickBot="1">
      <c r="A139" s="147" t="s">
        <v>256</v>
      </c>
      <c r="B139" s="153" t="s">
        <v>257</v>
      </c>
      <c r="C139" s="176" t="s">
        <v>0</v>
      </c>
      <c r="D139" s="150">
        <v>88.9</v>
      </c>
      <c r="E139" s="102">
        <v>61.76</v>
      </c>
      <c r="F139" s="102">
        <v>7.47</v>
      </c>
      <c r="G139" s="135">
        <f>E139+F139</f>
        <v>69.23</v>
      </c>
      <c r="H139" s="135">
        <f>E139*D139</f>
        <v>5490.464</v>
      </c>
      <c r="I139" s="135">
        <f>F139*D139</f>
        <v>664.083</v>
      </c>
      <c r="J139" s="136">
        <f>H139+I139</f>
        <v>6154.547</v>
      </c>
      <c r="K139" s="137"/>
    </row>
    <row r="140" spans="1:11" ht="15" customHeight="1" thickBot="1">
      <c r="A140" s="165">
        <v>17</v>
      </c>
      <c r="B140" s="166" t="s">
        <v>125</v>
      </c>
      <c r="C140" s="181"/>
      <c r="D140" s="182"/>
      <c r="E140" s="110"/>
      <c r="F140" s="110"/>
      <c r="G140" s="179"/>
      <c r="H140" s="142">
        <f>SUM(H142:H144)</f>
        <v>23287.17</v>
      </c>
      <c r="I140" s="142">
        <f>SUM(I142:I144)</f>
        <v>1142.9599999999998</v>
      </c>
      <c r="J140" s="143">
        <f>SUM(J142:J144)</f>
        <v>24430.129999999997</v>
      </c>
      <c r="K140" s="133">
        <f>J140*1.25</f>
        <v>30537.6625</v>
      </c>
    </row>
    <row r="141" spans="1:11" ht="15" customHeight="1">
      <c r="A141" s="185"/>
      <c r="B141" s="186" t="s">
        <v>206</v>
      </c>
      <c r="C141" s="119"/>
      <c r="D141" s="150"/>
      <c r="E141" s="103"/>
      <c r="F141" s="103"/>
      <c r="G141" s="135"/>
      <c r="H141" s="135"/>
      <c r="I141" s="135"/>
      <c r="J141" s="136"/>
      <c r="K141" s="137"/>
    </row>
    <row r="142" spans="1:11" ht="15" customHeight="1">
      <c r="A142" s="155" t="s">
        <v>27</v>
      </c>
      <c r="B142" s="156" t="s">
        <v>207</v>
      </c>
      <c r="C142" s="124" t="s">
        <v>0</v>
      </c>
      <c r="D142" s="150">
        <v>31.4</v>
      </c>
      <c r="E142" s="102">
        <v>52.05</v>
      </c>
      <c r="F142" s="102">
        <v>36.4</v>
      </c>
      <c r="G142" s="135">
        <f>E142+F142</f>
        <v>88.44999999999999</v>
      </c>
      <c r="H142" s="135">
        <f>E142*D142</f>
        <v>1634.37</v>
      </c>
      <c r="I142" s="135">
        <f>F142*D142</f>
        <v>1142.9599999999998</v>
      </c>
      <c r="J142" s="136">
        <f>H142+I142</f>
        <v>2777.33</v>
      </c>
      <c r="K142" s="137"/>
    </row>
    <row r="143" spans="1:11" ht="15" customHeight="1">
      <c r="A143" s="185"/>
      <c r="B143" s="186" t="s">
        <v>28</v>
      </c>
      <c r="C143" s="119"/>
      <c r="D143" s="150"/>
      <c r="E143" s="103"/>
      <c r="F143" s="103"/>
      <c r="G143" s="135"/>
      <c r="H143" s="135"/>
      <c r="I143" s="135"/>
      <c r="J143" s="136"/>
      <c r="K143" s="137"/>
    </row>
    <row r="144" spans="1:11" ht="21.75" customHeight="1" thickBot="1">
      <c r="A144" s="155" t="s">
        <v>29</v>
      </c>
      <c r="B144" s="156" t="s">
        <v>30</v>
      </c>
      <c r="C144" s="124" t="s">
        <v>0</v>
      </c>
      <c r="D144" s="135">
        <v>240</v>
      </c>
      <c r="E144" s="98">
        <v>90.22</v>
      </c>
      <c r="F144" s="99"/>
      <c r="G144" s="135">
        <f>E144+F144</f>
        <v>90.22</v>
      </c>
      <c r="H144" s="135">
        <f>E144*D144</f>
        <v>21652.8</v>
      </c>
      <c r="I144" s="135">
        <f>F144*D144</f>
        <v>0</v>
      </c>
      <c r="J144" s="136">
        <f>H144+I144</f>
        <v>21652.8</v>
      </c>
      <c r="K144" s="137"/>
    </row>
    <row r="145" spans="1:11" ht="15" customHeight="1" thickBot="1">
      <c r="A145" s="180">
        <v>18</v>
      </c>
      <c r="B145" s="166" t="s">
        <v>45</v>
      </c>
      <c r="C145" s="181"/>
      <c r="D145" s="182"/>
      <c r="E145" s="110"/>
      <c r="F145" s="110"/>
      <c r="G145" s="179"/>
      <c r="H145" s="142">
        <f>SUM(H146:H152)</f>
        <v>4775.946</v>
      </c>
      <c r="I145" s="142">
        <f>SUM(I146:I152)</f>
        <v>5370.318</v>
      </c>
      <c r="J145" s="143">
        <f>SUM(J146:J152)</f>
        <v>10146.264</v>
      </c>
      <c r="K145" s="133">
        <f>J145*1.25</f>
        <v>12682.829999999998</v>
      </c>
    </row>
    <row r="146" spans="1:11" ht="15" customHeight="1">
      <c r="A146" s="155" t="s">
        <v>31</v>
      </c>
      <c r="B146" s="156" t="s">
        <v>32</v>
      </c>
      <c r="C146" s="124" t="s">
        <v>0</v>
      </c>
      <c r="D146" s="135">
        <v>83.4</v>
      </c>
      <c r="E146" s="102">
        <v>5.27</v>
      </c>
      <c r="F146" s="102">
        <v>32.38</v>
      </c>
      <c r="G146" s="135">
        <f>E146+F146</f>
        <v>37.650000000000006</v>
      </c>
      <c r="H146" s="135">
        <f>E146*D146</f>
        <v>439.518</v>
      </c>
      <c r="I146" s="135">
        <f>F146*D146</f>
        <v>2700.492</v>
      </c>
      <c r="J146" s="136">
        <f>H146+I146</f>
        <v>3140.01</v>
      </c>
      <c r="K146" s="137"/>
    </row>
    <row r="147" spans="1:11" ht="15" customHeight="1">
      <c r="A147" s="147" t="s">
        <v>274</v>
      </c>
      <c r="B147" s="153" t="s">
        <v>275</v>
      </c>
      <c r="C147" s="176" t="s">
        <v>0</v>
      </c>
      <c r="D147" s="135">
        <v>21.2</v>
      </c>
      <c r="E147" s="98">
        <v>30.06</v>
      </c>
      <c r="F147" s="98">
        <v>10.8</v>
      </c>
      <c r="G147" s="135">
        <f>E147+F147</f>
        <v>40.86</v>
      </c>
      <c r="H147" s="135">
        <f>E147*D147</f>
        <v>637.2719999999999</v>
      </c>
      <c r="I147" s="135">
        <f>F147*D147</f>
        <v>228.96</v>
      </c>
      <c r="J147" s="136">
        <f>H147+I147</f>
        <v>866.232</v>
      </c>
      <c r="K147" s="137"/>
    </row>
    <row r="148" spans="1:11" ht="15" customHeight="1">
      <c r="A148" s="147" t="s">
        <v>344</v>
      </c>
      <c r="B148" s="153" t="s">
        <v>345</v>
      </c>
      <c r="C148" s="176" t="s">
        <v>2</v>
      </c>
      <c r="D148" s="135">
        <v>2.6</v>
      </c>
      <c r="E148" s="98">
        <v>84.66</v>
      </c>
      <c r="F148" s="98">
        <v>0.51</v>
      </c>
      <c r="G148" s="135">
        <f>E148+F148</f>
        <v>85.17</v>
      </c>
      <c r="H148" s="135">
        <f>E148*D148</f>
        <v>220.11599999999999</v>
      </c>
      <c r="I148" s="135">
        <f>F148*D148</f>
        <v>1.326</v>
      </c>
      <c r="J148" s="136">
        <f>H148+I148</f>
        <v>221.44199999999998</v>
      </c>
      <c r="K148" s="137"/>
    </row>
    <row r="149" spans="1:11" ht="15" customHeight="1">
      <c r="A149" s="185"/>
      <c r="B149" s="186" t="s">
        <v>276</v>
      </c>
      <c r="C149" s="119"/>
      <c r="D149" s="150"/>
      <c r="E149" s="103"/>
      <c r="F149" s="103"/>
      <c r="G149" s="135"/>
      <c r="H149" s="135"/>
      <c r="I149" s="135"/>
      <c r="J149" s="136"/>
      <c r="K149" s="137"/>
    </row>
    <row r="150" spans="1:11" ht="15" customHeight="1">
      <c r="A150" s="155" t="s">
        <v>34</v>
      </c>
      <c r="B150" s="156" t="s">
        <v>277</v>
      </c>
      <c r="C150" s="124" t="s">
        <v>0</v>
      </c>
      <c r="D150" s="135">
        <v>6</v>
      </c>
      <c r="E150" s="102">
        <v>286.8</v>
      </c>
      <c r="F150" s="102">
        <v>16.83</v>
      </c>
      <c r="G150" s="135">
        <f>E150+F150</f>
        <v>303.63</v>
      </c>
      <c r="H150" s="135">
        <f>E150*D150</f>
        <v>1720.8000000000002</v>
      </c>
      <c r="I150" s="135">
        <f>F150*D150</f>
        <v>100.97999999999999</v>
      </c>
      <c r="J150" s="136">
        <f>H150+I150</f>
        <v>1821.7800000000002</v>
      </c>
      <c r="K150" s="137"/>
    </row>
    <row r="151" spans="1:11" ht="15" customHeight="1">
      <c r="A151" s="185"/>
      <c r="B151" s="186" t="s">
        <v>21</v>
      </c>
      <c r="C151" s="119"/>
      <c r="D151" s="150"/>
      <c r="E151" s="103"/>
      <c r="F151" s="103"/>
      <c r="G151" s="135"/>
      <c r="H151" s="135"/>
      <c r="I151" s="135"/>
      <c r="J151" s="136"/>
      <c r="K151" s="137"/>
    </row>
    <row r="152" spans="1:11" ht="26.25" thickBot="1">
      <c r="A152" s="155" t="s">
        <v>35</v>
      </c>
      <c r="B152" s="156" t="s">
        <v>36</v>
      </c>
      <c r="C152" s="124" t="s">
        <v>0</v>
      </c>
      <c r="D152" s="135">
        <v>144</v>
      </c>
      <c r="E152" s="98">
        <v>12.21</v>
      </c>
      <c r="F152" s="98">
        <v>16.24</v>
      </c>
      <c r="G152" s="135">
        <f>E152+F152</f>
        <v>28.45</v>
      </c>
      <c r="H152" s="135">
        <f>E152*D152</f>
        <v>1758.2400000000002</v>
      </c>
      <c r="I152" s="135">
        <f>F152*D152</f>
        <v>2338.56</v>
      </c>
      <c r="J152" s="136">
        <f>H152+I152</f>
        <v>4096.8</v>
      </c>
      <c r="K152" s="137"/>
    </row>
    <row r="153" spans="1:11" ht="15" customHeight="1" thickBot="1">
      <c r="A153" s="165">
        <v>19</v>
      </c>
      <c r="B153" s="166" t="s">
        <v>126</v>
      </c>
      <c r="C153" s="181"/>
      <c r="D153" s="182"/>
      <c r="E153" s="110"/>
      <c r="F153" s="110"/>
      <c r="G153" s="179"/>
      <c r="H153" s="142">
        <f>SUM(H154:H161)</f>
        <v>4892.086</v>
      </c>
      <c r="I153" s="142">
        <f>SUM(I154:I161)</f>
        <v>11467.34</v>
      </c>
      <c r="J153" s="143">
        <f>SUM(J154:J161)</f>
        <v>16359.426</v>
      </c>
      <c r="K153" s="133">
        <f>J153*1.25</f>
        <v>20449.2825</v>
      </c>
    </row>
    <row r="154" spans="1:11" ht="15" customHeight="1">
      <c r="A154" s="185"/>
      <c r="B154" s="186" t="s">
        <v>37</v>
      </c>
      <c r="C154" s="119"/>
      <c r="D154" s="150"/>
      <c r="E154" s="103"/>
      <c r="F154" s="103"/>
      <c r="G154" s="135"/>
      <c r="H154" s="135"/>
      <c r="I154" s="135"/>
      <c r="J154" s="136"/>
      <c r="K154" s="137"/>
    </row>
    <row r="155" spans="1:11" ht="15" customHeight="1">
      <c r="A155" s="155" t="s">
        <v>38</v>
      </c>
      <c r="B155" s="156" t="s">
        <v>39</v>
      </c>
      <c r="C155" s="124" t="s">
        <v>0</v>
      </c>
      <c r="D155" s="135">
        <v>95</v>
      </c>
      <c r="E155" s="102">
        <v>9.39</v>
      </c>
      <c r="F155" s="102">
        <v>24.26</v>
      </c>
      <c r="G155" s="135">
        <f>E155+F155</f>
        <v>33.650000000000006</v>
      </c>
      <c r="H155" s="135">
        <f>E155*D155</f>
        <v>892.0500000000001</v>
      </c>
      <c r="I155" s="135">
        <f>F155*D155</f>
        <v>2304.7000000000003</v>
      </c>
      <c r="J155" s="136">
        <f>H155+I155</f>
        <v>3196.7500000000005</v>
      </c>
      <c r="K155" s="137"/>
    </row>
    <row r="156" spans="1:11" ht="15" customHeight="1">
      <c r="A156" s="185"/>
      <c r="B156" s="186" t="s">
        <v>40</v>
      </c>
      <c r="C156" s="119"/>
      <c r="D156" s="150"/>
      <c r="E156" s="103"/>
      <c r="F156" s="103"/>
      <c r="G156" s="135"/>
      <c r="H156" s="135"/>
      <c r="I156" s="135"/>
      <c r="J156" s="136"/>
      <c r="K156" s="137"/>
    </row>
    <row r="157" spans="1:11" ht="27" customHeight="1">
      <c r="A157" s="155" t="s">
        <v>41</v>
      </c>
      <c r="B157" s="156" t="s">
        <v>42</v>
      </c>
      <c r="C157" s="124" t="s">
        <v>0</v>
      </c>
      <c r="D157" s="135">
        <v>140</v>
      </c>
      <c r="E157" s="98">
        <v>2.39</v>
      </c>
      <c r="F157" s="98">
        <v>7.73</v>
      </c>
      <c r="G157" s="135">
        <f>E157+F157</f>
        <v>10.120000000000001</v>
      </c>
      <c r="H157" s="135">
        <f>E157*D157</f>
        <v>334.6</v>
      </c>
      <c r="I157" s="135">
        <f>F157*D157</f>
        <v>1082.2</v>
      </c>
      <c r="J157" s="136">
        <f>H157+I157</f>
        <v>1416.8000000000002</v>
      </c>
      <c r="K157" s="137"/>
    </row>
    <row r="158" spans="1:11" ht="12.75">
      <c r="A158" s="155" t="s">
        <v>41</v>
      </c>
      <c r="B158" s="156" t="s">
        <v>106</v>
      </c>
      <c r="C158" s="124" t="s">
        <v>0</v>
      </c>
      <c r="D158" s="135">
        <v>240</v>
      </c>
      <c r="E158" s="98">
        <v>2.39</v>
      </c>
      <c r="F158" s="98">
        <v>7.73</v>
      </c>
      <c r="G158" s="135">
        <f>E158+F158</f>
        <v>10.120000000000001</v>
      </c>
      <c r="H158" s="135">
        <f>E158*D158</f>
        <v>573.6</v>
      </c>
      <c r="I158" s="135">
        <f>F158*D158</f>
        <v>1855.2</v>
      </c>
      <c r="J158" s="136">
        <f>H158+I158</f>
        <v>2428.8</v>
      </c>
      <c r="K158" s="137"/>
    </row>
    <row r="159" spans="1:11" ht="12.75">
      <c r="A159" s="147" t="s">
        <v>219</v>
      </c>
      <c r="B159" s="153" t="s">
        <v>309</v>
      </c>
      <c r="C159" s="124" t="s">
        <v>0</v>
      </c>
      <c r="D159" s="135">
        <v>118</v>
      </c>
      <c r="E159" s="102">
        <v>8.89</v>
      </c>
      <c r="F159" s="102">
        <v>10.76</v>
      </c>
      <c r="G159" s="135">
        <f>E159+F159</f>
        <v>19.65</v>
      </c>
      <c r="H159" s="135">
        <f>E159*D159</f>
        <v>1049.02</v>
      </c>
      <c r="I159" s="135">
        <f>F159*D159</f>
        <v>1269.68</v>
      </c>
      <c r="J159" s="136">
        <f>H159+I159</f>
        <v>2318.7</v>
      </c>
      <c r="K159" s="137"/>
    </row>
    <row r="160" spans="1:11" ht="12.75">
      <c r="A160" s="155" t="s">
        <v>43</v>
      </c>
      <c r="B160" s="156" t="s">
        <v>44</v>
      </c>
      <c r="C160" s="124" t="s">
        <v>0</v>
      </c>
      <c r="D160" s="135">
        <v>192.8</v>
      </c>
      <c r="E160" s="102">
        <v>4.72</v>
      </c>
      <c r="F160" s="102">
        <v>11.45</v>
      </c>
      <c r="G160" s="135">
        <f>E160+F160</f>
        <v>16.169999999999998</v>
      </c>
      <c r="H160" s="135">
        <f>E160*D160</f>
        <v>910.016</v>
      </c>
      <c r="I160" s="135">
        <f>F160*D160</f>
        <v>2207.56</v>
      </c>
      <c r="J160" s="136">
        <f>H160+I160</f>
        <v>3117.576</v>
      </c>
      <c r="K160" s="137"/>
    </row>
    <row r="161" spans="1:11" ht="15" customHeight="1" thickBot="1">
      <c r="A161" s="155" t="s">
        <v>43</v>
      </c>
      <c r="B161" s="156" t="s">
        <v>107</v>
      </c>
      <c r="C161" s="124" t="s">
        <v>0</v>
      </c>
      <c r="D161" s="135">
        <v>240</v>
      </c>
      <c r="E161" s="102">
        <v>4.72</v>
      </c>
      <c r="F161" s="102">
        <v>11.45</v>
      </c>
      <c r="G161" s="135">
        <f>E161+F161</f>
        <v>16.169999999999998</v>
      </c>
      <c r="H161" s="135">
        <f>E161*D161</f>
        <v>1132.8</v>
      </c>
      <c r="I161" s="135">
        <f>F161*D161</f>
        <v>2748</v>
      </c>
      <c r="J161" s="136">
        <f>H161+I161</f>
        <v>3880.8</v>
      </c>
      <c r="K161" s="137"/>
    </row>
    <row r="162" spans="1:11" ht="15" customHeight="1" thickBot="1">
      <c r="A162" s="165">
        <v>20</v>
      </c>
      <c r="B162" s="166" t="s">
        <v>127</v>
      </c>
      <c r="C162" s="181"/>
      <c r="D162" s="182"/>
      <c r="E162" s="110"/>
      <c r="F162" s="110"/>
      <c r="G162" s="179"/>
      <c r="H162" s="142">
        <f>SUM(H163:H186)</f>
        <v>16942.875</v>
      </c>
      <c r="I162" s="142">
        <f>SUM(I163:I186)</f>
        <v>4105.33</v>
      </c>
      <c r="J162" s="143">
        <f>SUM(J163:J186)</f>
        <v>21048.204999999998</v>
      </c>
      <c r="K162" s="133">
        <f>J162*1.25</f>
        <v>26310.25625</v>
      </c>
    </row>
    <row r="163" spans="1:11" ht="15" customHeight="1">
      <c r="A163" s="185"/>
      <c r="B163" s="186" t="s">
        <v>50</v>
      </c>
      <c r="C163" s="119"/>
      <c r="D163" s="150"/>
      <c r="E163" s="103"/>
      <c r="F163" s="103"/>
      <c r="G163" s="135"/>
      <c r="H163" s="135"/>
      <c r="I163" s="135"/>
      <c r="J163" s="136"/>
      <c r="K163" s="137"/>
    </row>
    <row r="164" spans="1:11" ht="15" customHeight="1">
      <c r="A164" s="155" t="s">
        <v>51</v>
      </c>
      <c r="B164" s="156" t="s">
        <v>52</v>
      </c>
      <c r="C164" s="124" t="s">
        <v>2</v>
      </c>
      <c r="D164" s="135">
        <v>4.5</v>
      </c>
      <c r="E164" s="102">
        <v>250.35</v>
      </c>
      <c r="F164" s="102">
        <v>60.66</v>
      </c>
      <c r="G164" s="135">
        <f>E164+F164</f>
        <v>311.01</v>
      </c>
      <c r="H164" s="135">
        <f>E164*D164</f>
        <v>1126.575</v>
      </c>
      <c r="I164" s="135">
        <f>F164*D164</f>
        <v>272.96999999999997</v>
      </c>
      <c r="J164" s="136">
        <f>H164+I164</f>
        <v>1399.545</v>
      </c>
      <c r="K164" s="137"/>
    </row>
    <row r="165" spans="1:11" ht="15" customHeight="1">
      <c r="A165" s="185"/>
      <c r="B165" s="186" t="s">
        <v>94</v>
      </c>
      <c r="C165" s="119"/>
      <c r="D165" s="150"/>
      <c r="E165" s="103"/>
      <c r="F165" s="103"/>
      <c r="G165" s="135"/>
      <c r="H165" s="135"/>
      <c r="I165" s="135"/>
      <c r="J165" s="136"/>
      <c r="K165" s="137"/>
    </row>
    <row r="166" spans="1:11" ht="15" customHeight="1">
      <c r="A166" s="155" t="s">
        <v>95</v>
      </c>
      <c r="B166" s="156" t="s">
        <v>96</v>
      </c>
      <c r="C166" s="124" t="s">
        <v>1</v>
      </c>
      <c r="D166" s="150">
        <v>3</v>
      </c>
      <c r="E166" s="102">
        <v>44.78</v>
      </c>
      <c r="F166" s="102">
        <v>30.55</v>
      </c>
      <c r="G166" s="135">
        <f>E166+F166</f>
        <v>75.33</v>
      </c>
      <c r="H166" s="135">
        <f>E166*D166</f>
        <v>134.34</v>
      </c>
      <c r="I166" s="135">
        <f>F166*D166</f>
        <v>91.65</v>
      </c>
      <c r="J166" s="136">
        <f>H166+I166</f>
        <v>225.99</v>
      </c>
      <c r="K166" s="137"/>
    </row>
    <row r="167" spans="1:11" ht="15" customHeight="1">
      <c r="A167" s="185"/>
      <c r="B167" s="186" t="s">
        <v>278</v>
      </c>
      <c r="C167" s="119"/>
      <c r="D167" s="150"/>
      <c r="E167" s="103"/>
      <c r="F167" s="103"/>
      <c r="G167" s="135"/>
      <c r="H167" s="135"/>
      <c r="I167" s="135"/>
      <c r="J167" s="136"/>
      <c r="K167" s="137"/>
    </row>
    <row r="168" spans="1:11" ht="15" customHeight="1">
      <c r="A168" s="155" t="s">
        <v>97</v>
      </c>
      <c r="B168" s="156" t="s">
        <v>279</v>
      </c>
      <c r="C168" s="124" t="s">
        <v>1</v>
      </c>
      <c r="D168" s="150">
        <v>3</v>
      </c>
      <c r="E168" s="98">
        <v>36.71</v>
      </c>
      <c r="F168" s="98">
        <v>30.55</v>
      </c>
      <c r="G168" s="135">
        <f>E168+F168</f>
        <v>67.26</v>
      </c>
      <c r="H168" s="135">
        <f>E168*D168</f>
        <v>110.13</v>
      </c>
      <c r="I168" s="135">
        <f>F168*D168</f>
        <v>91.65</v>
      </c>
      <c r="J168" s="136">
        <f>H168+I168</f>
        <v>201.78</v>
      </c>
      <c r="K168" s="137"/>
    </row>
    <row r="169" spans="1:11" ht="15" customHeight="1">
      <c r="A169" s="185"/>
      <c r="B169" s="186" t="s">
        <v>98</v>
      </c>
      <c r="C169" s="119"/>
      <c r="D169" s="150"/>
      <c r="E169" s="103"/>
      <c r="F169" s="103"/>
      <c r="G169" s="135"/>
      <c r="H169" s="135"/>
      <c r="I169" s="135"/>
      <c r="J169" s="136"/>
      <c r="K169" s="137"/>
    </row>
    <row r="170" spans="1:11" ht="15" customHeight="1">
      <c r="A170" s="155" t="s">
        <v>99</v>
      </c>
      <c r="B170" s="156" t="s">
        <v>100</v>
      </c>
      <c r="C170" s="124" t="s">
        <v>1</v>
      </c>
      <c r="D170" s="150">
        <v>3</v>
      </c>
      <c r="E170" s="102">
        <v>25.51</v>
      </c>
      <c r="F170" s="102">
        <v>30.55</v>
      </c>
      <c r="G170" s="135">
        <f>E170+F170</f>
        <v>56.06</v>
      </c>
      <c r="H170" s="135">
        <f>E170*D170</f>
        <v>76.53</v>
      </c>
      <c r="I170" s="135">
        <f>F170*D170</f>
        <v>91.65</v>
      </c>
      <c r="J170" s="136">
        <f>H170+I170</f>
        <v>168.18</v>
      </c>
      <c r="K170" s="137"/>
    </row>
    <row r="171" spans="1:11" ht="15" customHeight="1">
      <c r="A171" s="185"/>
      <c r="B171" s="186" t="s">
        <v>53</v>
      </c>
      <c r="C171" s="119"/>
      <c r="D171" s="150"/>
      <c r="E171" s="103"/>
      <c r="F171" s="103"/>
      <c r="G171" s="135"/>
      <c r="H171" s="135"/>
      <c r="I171" s="135"/>
      <c r="J171" s="136"/>
      <c r="K171" s="137"/>
    </row>
    <row r="172" spans="1:11" ht="15" customHeight="1">
      <c r="A172" s="155" t="s">
        <v>54</v>
      </c>
      <c r="B172" s="156" t="s">
        <v>55</v>
      </c>
      <c r="C172" s="124" t="s">
        <v>1</v>
      </c>
      <c r="D172" s="150">
        <v>3</v>
      </c>
      <c r="E172" s="102">
        <v>722.24</v>
      </c>
      <c r="F172" s="102">
        <v>30.33</v>
      </c>
      <c r="G172" s="135">
        <f aca="true" t="shared" si="17" ref="G172:G181">E172+F172</f>
        <v>752.57</v>
      </c>
      <c r="H172" s="135">
        <f aca="true" t="shared" si="18" ref="H172:H181">E172*D172</f>
        <v>2166.7200000000003</v>
      </c>
      <c r="I172" s="135">
        <f aca="true" t="shared" si="19" ref="I172:I181">F172*D172</f>
        <v>90.99</v>
      </c>
      <c r="J172" s="136">
        <f aca="true" t="shared" si="20" ref="J172:J181">H172+I172</f>
        <v>2257.71</v>
      </c>
      <c r="K172" s="137"/>
    </row>
    <row r="173" spans="1:11" ht="15" customHeight="1">
      <c r="A173" s="155" t="s">
        <v>101</v>
      </c>
      <c r="B173" s="156" t="s">
        <v>102</v>
      </c>
      <c r="C173" s="124" t="s">
        <v>1</v>
      </c>
      <c r="D173" s="150">
        <v>1</v>
      </c>
      <c r="E173" s="102">
        <v>229.01</v>
      </c>
      <c r="F173" s="102">
        <v>15.17</v>
      </c>
      <c r="G173" s="135">
        <f t="shared" si="17"/>
        <v>244.17999999999998</v>
      </c>
      <c r="H173" s="135">
        <f t="shared" si="18"/>
        <v>229.01</v>
      </c>
      <c r="I173" s="135">
        <f t="shared" si="19"/>
        <v>15.17</v>
      </c>
      <c r="J173" s="136">
        <f t="shared" si="20"/>
        <v>244.17999999999998</v>
      </c>
      <c r="K173" s="137"/>
    </row>
    <row r="174" spans="1:11" ht="25.5">
      <c r="A174" s="155" t="s">
        <v>56</v>
      </c>
      <c r="B174" s="156" t="s">
        <v>57</v>
      </c>
      <c r="C174" s="124" t="s">
        <v>1</v>
      </c>
      <c r="D174" s="150">
        <v>1</v>
      </c>
      <c r="E174" s="98">
        <v>2476.07</v>
      </c>
      <c r="F174" s="98">
        <v>130.42</v>
      </c>
      <c r="G174" s="135">
        <f t="shared" si="17"/>
        <v>2606.4900000000002</v>
      </c>
      <c r="H174" s="135">
        <f t="shared" si="18"/>
        <v>2476.07</v>
      </c>
      <c r="I174" s="135">
        <f t="shared" si="19"/>
        <v>130.42</v>
      </c>
      <c r="J174" s="136">
        <f t="shared" si="20"/>
        <v>2606.4900000000002</v>
      </c>
      <c r="K174" s="137"/>
    </row>
    <row r="175" spans="1:11" ht="15" customHeight="1">
      <c r="A175" s="155" t="s">
        <v>264</v>
      </c>
      <c r="B175" s="156" t="s">
        <v>103</v>
      </c>
      <c r="C175" s="124" t="s">
        <v>1</v>
      </c>
      <c r="D175" s="150">
        <v>5</v>
      </c>
      <c r="E175" s="103"/>
      <c r="F175" s="103">
        <v>225</v>
      </c>
      <c r="G175" s="135">
        <f t="shared" si="17"/>
        <v>225</v>
      </c>
      <c r="H175" s="135">
        <f t="shared" si="18"/>
        <v>0</v>
      </c>
      <c r="I175" s="135">
        <f t="shared" si="19"/>
        <v>1125</v>
      </c>
      <c r="J175" s="136">
        <f t="shared" si="20"/>
        <v>1125</v>
      </c>
      <c r="K175" s="137"/>
    </row>
    <row r="176" spans="1:11" ht="15" customHeight="1">
      <c r="A176" s="155" t="s">
        <v>265</v>
      </c>
      <c r="B176" s="156" t="s">
        <v>104</v>
      </c>
      <c r="C176" s="124" t="s">
        <v>1</v>
      </c>
      <c r="D176" s="150">
        <v>6</v>
      </c>
      <c r="E176" s="103">
        <v>70.85</v>
      </c>
      <c r="F176" s="103">
        <v>65.7</v>
      </c>
      <c r="G176" s="135">
        <f t="shared" si="17"/>
        <v>136.55</v>
      </c>
      <c r="H176" s="135">
        <f t="shared" si="18"/>
        <v>425.09999999999997</v>
      </c>
      <c r="I176" s="135">
        <f t="shared" si="19"/>
        <v>394.20000000000005</v>
      </c>
      <c r="J176" s="136">
        <f t="shared" si="20"/>
        <v>819.3</v>
      </c>
      <c r="K176" s="137"/>
    </row>
    <row r="177" spans="1:11" ht="15" customHeight="1">
      <c r="A177" s="155" t="s">
        <v>266</v>
      </c>
      <c r="B177" s="156" t="s">
        <v>152</v>
      </c>
      <c r="C177" s="124" t="s">
        <v>1</v>
      </c>
      <c r="D177" s="150">
        <v>6</v>
      </c>
      <c r="E177" s="103">
        <v>18.5</v>
      </c>
      <c r="F177" s="103">
        <v>20.7</v>
      </c>
      <c r="G177" s="135">
        <f t="shared" si="17"/>
        <v>39.2</v>
      </c>
      <c r="H177" s="135">
        <f t="shared" si="18"/>
        <v>111</v>
      </c>
      <c r="I177" s="135">
        <f t="shared" si="19"/>
        <v>124.19999999999999</v>
      </c>
      <c r="J177" s="136">
        <f t="shared" si="20"/>
        <v>235.2</v>
      </c>
      <c r="K177" s="137"/>
    </row>
    <row r="178" spans="1:11" ht="15" customHeight="1">
      <c r="A178" s="155" t="s">
        <v>267</v>
      </c>
      <c r="B178" s="156" t="s">
        <v>153</v>
      </c>
      <c r="C178" s="124" t="s">
        <v>1</v>
      </c>
      <c r="D178" s="150">
        <v>6</v>
      </c>
      <c r="E178" s="103">
        <v>14.3</v>
      </c>
      <c r="F178" s="103">
        <v>21</v>
      </c>
      <c r="G178" s="135">
        <f t="shared" si="17"/>
        <v>35.3</v>
      </c>
      <c r="H178" s="135">
        <f t="shared" si="18"/>
        <v>85.80000000000001</v>
      </c>
      <c r="I178" s="135">
        <f t="shared" si="19"/>
        <v>126</v>
      </c>
      <c r="J178" s="136">
        <f t="shared" si="20"/>
        <v>211.8</v>
      </c>
      <c r="K178" s="137"/>
    </row>
    <row r="179" spans="1:11" ht="15" customHeight="1">
      <c r="A179" s="155" t="s">
        <v>46</v>
      </c>
      <c r="B179" s="156" t="s">
        <v>47</v>
      </c>
      <c r="C179" s="124" t="s">
        <v>1</v>
      </c>
      <c r="D179" s="150">
        <v>6</v>
      </c>
      <c r="E179" s="102">
        <v>517.74</v>
      </c>
      <c r="F179" s="102">
        <v>90.99</v>
      </c>
      <c r="G179" s="135">
        <f t="shared" si="17"/>
        <v>608.73</v>
      </c>
      <c r="H179" s="135">
        <f t="shared" si="18"/>
        <v>3106.44</v>
      </c>
      <c r="I179" s="135">
        <f t="shared" si="19"/>
        <v>545.9399999999999</v>
      </c>
      <c r="J179" s="136">
        <f t="shared" si="20"/>
        <v>3652.38</v>
      </c>
      <c r="K179" s="137"/>
    </row>
    <row r="180" spans="1:11" ht="25.5">
      <c r="A180" s="155" t="s">
        <v>48</v>
      </c>
      <c r="B180" s="156" t="s">
        <v>49</v>
      </c>
      <c r="C180" s="124" t="s">
        <v>1</v>
      </c>
      <c r="D180" s="150">
        <v>1</v>
      </c>
      <c r="E180" s="98">
        <v>2764.46</v>
      </c>
      <c r="F180" s="98">
        <v>160.75</v>
      </c>
      <c r="G180" s="135">
        <f t="shared" si="17"/>
        <v>2925.21</v>
      </c>
      <c r="H180" s="135">
        <f t="shared" si="18"/>
        <v>2764.46</v>
      </c>
      <c r="I180" s="135">
        <f t="shared" si="19"/>
        <v>160.75</v>
      </c>
      <c r="J180" s="136">
        <f t="shared" si="20"/>
        <v>2925.21</v>
      </c>
      <c r="K180" s="137"/>
    </row>
    <row r="181" spans="1:11" ht="15" customHeight="1">
      <c r="A181" s="155" t="s">
        <v>268</v>
      </c>
      <c r="B181" s="156" t="s">
        <v>105</v>
      </c>
      <c r="C181" s="124" t="s">
        <v>1</v>
      </c>
      <c r="D181" s="150">
        <v>1</v>
      </c>
      <c r="E181" s="103">
        <v>357</v>
      </c>
      <c r="F181" s="103">
        <v>135</v>
      </c>
      <c r="G181" s="135">
        <f t="shared" si="17"/>
        <v>492</v>
      </c>
      <c r="H181" s="135">
        <f t="shared" si="18"/>
        <v>357</v>
      </c>
      <c r="I181" s="135">
        <f t="shared" si="19"/>
        <v>135</v>
      </c>
      <c r="J181" s="136">
        <f t="shared" si="20"/>
        <v>492</v>
      </c>
      <c r="K181" s="137"/>
    </row>
    <row r="182" spans="1:11" ht="15" customHeight="1">
      <c r="A182" s="155" t="s">
        <v>269</v>
      </c>
      <c r="B182" s="186" t="s">
        <v>58</v>
      </c>
      <c r="C182" s="119"/>
      <c r="D182" s="150"/>
      <c r="E182" s="103"/>
      <c r="F182" s="103"/>
      <c r="G182" s="135"/>
      <c r="H182" s="135"/>
      <c r="I182" s="135"/>
      <c r="J182" s="136"/>
      <c r="K182" s="137"/>
    </row>
    <row r="183" spans="1:11" ht="15" customHeight="1">
      <c r="A183" s="155" t="s">
        <v>59</v>
      </c>
      <c r="B183" s="156" t="s">
        <v>60</v>
      </c>
      <c r="C183" s="124" t="s">
        <v>1</v>
      </c>
      <c r="D183" s="135">
        <v>5</v>
      </c>
      <c r="E183" s="98">
        <v>254.84</v>
      </c>
      <c r="F183" s="98">
        <v>42.46</v>
      </c>
      <c r="G183" s="135">
        <f aca="true" t="shared" si="21" ref="G183:G189">E183+F183</f>
        <v>297.3</v>
      </c>
      <c r="H183" s="135">
        <f aca="true" t="shared" si="22" ref="H183:H189">E183*D183</f>
        <v>1274.2</v>
      </c>
      <c r="I183" s="135">
        <f aca="true" t="shared" si="23" ref="I183:I189">F183*D183</f>
        <v>212.3</v>
      </c>
      <c r="J183" s="136">
        <f aca="true" t="shared" si="24" ref="J183:J189">H183+I183</f>
        <v>1486.5</v>
      </c>
      <c r="K183" s="137"/>
    </row>
    <row r="184" spans="1:11" ht="15" customHeight="1">
      <c r="A184" s="155" t="s">
        <v>270</v>
      </c>
      <c r="B184" s="156" t="s">
        <v>353</v>
      </c>
      <c r="C184" s="124" t="s">
        <v>1</v>
      </c>
      <c r="D184" s="135">
        <v>1</v>
      </c>
      <c r="E184" s="98">
        <v>387.5</v>
      </c>
      <c r="F184" s="98">
        <v>42.46</v>
      </c>
      <c r="G184" s="135">
        <f>E184+F184</f>
        <v>429.96</v>
      </c>
      <c r="H184" s="135">
        <f>E184*D184</f>
        <v>387.5</v>
      </c>
      <c r="I184" s="135">
        <f>F184*D184</f>
        <v>42.46</v>
      </c>
      <c r="J184" s="136">
        <f>H184+I184</f>
        <v>429.96</v>
      </c>
      <c r="K184" s="137"/>
    </row>
    <row r="185" spans="1:11" ht="15" customHeight="1">
      <c r="A185" s="155"/>
      <c r="B185" s="186" t="s">
        <v>61</v>
      </c>
      <c r="C185" s="119"/>
      <c r="D185" s="150"/>
      <c r="E185" s="103"/>
      <c r="F185" s="103"/>
      <c r="G185" s="135"/>
      <c r="H185" s="135"/>
      <c r="I185" s="135"/>
      <c r="J185" s="136"/>
      <c r="K185" s="137"/>
    </row>
    <row r="186" spans="1:11" ht="15" customHeight="1" thickBot="1">
      <c r="A186" s="155" t="s">
        <v>62</v>
      </c>
      <c r="B186" s="156" t="s">
        <v>63</v>
      </c>
      <c r="C186" s="124" t="s">
        <v>0</v>
      </c>
      <c r="D186" s="135">
        <v>6</v>
      </c>
      <c r="E186" s="102">
        <v>352</v>
      </c>
      <c r="F186" s="102">
        <v>75.83</v>
      </c>
      <c r="G186" s="135">
        <f t="shared" si="21"/>
        <v>427.83</v>
      </c>
      <c r="H186" s="135">
        <f t="shared" si="22"/>
        <v>2112</v>
      </c>
      <c r="I186" s="135">
        <f t="shared" si="23"/>
        <v>454.98</v>
      </c>
      <c r="J186" s="136">
        <f t="shared" si="24"/>
        <v>2566.98</v>
      </c>
      <c r="K186" s="137"/>
    </row>
    <row r="187" spans="1:11" ht="15" customHeight="1" thickBot="1">
      <c r="A187" s="165">
        <v>21</v>
      </c>
      <c r="B187" s="166" t="s">
        <v>128</v>
      </c>
      <c r="C187" s="181"/>
      <c r="D187" s="182"/>
      <c r="E187" s="110"/>
      <c r="F187" s="110"/>
      <c r="G187" s="179"/>
      <c r="H187" s="142">
        <f>SUM(H188:H189)</f>
        <v>556.2</v>
      </c>
      <c r="I187" s="142">
        <f>SUM(I188:I189)</f>
        <v>281.28000000000003</v>
      </c>
      <c r="J187" s="143">
        <f>SUM(J188:J189)</f>
        <v>837.48</v>
      </c>
      <c r="K187" s="133">
        <f>J187*1.25</f>
        <v>1046.85</v>
      </c>
    </row>
    <row r="188" spans="1:11" ht="15" customHeight="1">
      <c r="A188" s="185"/>
      <c r="B188" s="186" t="s">
        <v>64</v>
      </c>
      <c r="C188" s="119"/>
      <c r="D188" s="150"/>
      <c r="E188" s="103"/>
      <c r="F188" s="103"/>
      <c r="G188" s="135"/>
      <c r="H188" s="135"/>
      <c r="I188" s="135"/>
      <c r="J188" s="136"/>
      <c r="K188" s="137"/>
    </row>
    <row r="189" spans="1:11" ht="15" customHeight="1" thickBot="1">
      <c r="A189" s="155" t="s">
        <v>271</v>
      </c>
      <c r="B189" s="153" t="s">
        <v>352</v>
      </c>
      <c r="C189" s="124" t="s">
        <v>1</v>
      </c>
      <c r="D189" s="135">
        <v>3</v>
      </c>
      <c r="E189" s="99">
        <v>185.4</v>
      </c>
      <c r="F189" s="99">
        <v>93.76</v>
      </c>
      <c r="G189" s="135">
        <f t="shared" si="21"/>
        <v>279.16</v>
      </c>
      <c r="H189" s="135">
        <f t="shared" si="22"/>
        <v>556.2</v>
      </c>
      <c r="I189" s="135">
        <f t="shared" si="23"/>
        <v>281.28000000000003</v>
      </c>
      <c r="J189" s="136">
        <f t="shared" si="24"/>
        <v>837.48</v>
      </c>
      <c r="K189" s="137"/>
    </row>
    <row r="190" spans="1:11" ht="15" customHeight="1" thickBot="1">
      <c r="A190" s="180">
        <v>22</v>
      </c>
      <c r="B190" s="166" t="s">
        <v>68</v>
      </c>
      <c r="C190" s="181"/>
      <c r="D190" s="182"/>
      <c r="E190" s="110"/>
      <c r="F190" s="110"/>
      <c r="G190" s="179"/>
      <c r="H190" s="142">
        <f>SUM(H191:H191)</f>
        <v>2267.16</v>
      </c>
      <c r="I190" s="142">
        <f>SUM(I191:I191)</f>
        <v>262.68</v>
      </c>
      <c r="J190" s="143">
        <f>SUM(J191:J191)</f>
        <v>2529.8399999999997</v>
      </c>
      <c r="K190" s="133">
        <f>J190*1.25</f>
        <v>3162.2999999999997</v>
      </c>
    </row>
    <row r="191" spans="1:11" ht="15" customHeight="1" thickBot="1">
      <c r="A191" s="155" t="s">
        <v>69</v>
      </c>
      <c r="B191" s="156" t="s">
        <v>348</v>
      </c>
      <c r="C191" s="124" t="s">
        <v>0</v>
      </c>
      <c r="D191" s="135">
        <v>12</v>
      </c>
      <c r="E191" s="102">
        <v>188.93</v>
      </c>
      <c r="F191" s="102">
        <v>21.89</v>
      </c>
      <c r="G191" s="135">
        <f>E191+F191</f>
        <v>210.82</v>
      </c>
      <c r="H191" s="135">
        <f>E191*D191</f>
        <v>2267.16</v>
      </c>
      <c r="I191" s="135">
        <f>F191*D191</f>
        <v>262.68</v>
      </c>
      <c r="J191" s="136">
        <f>H191+I191</f>
        <v>2529.8399999999997</v>
      </c>
      <c r="K191" s="137"/>
    </row>
    <row r="192" spans="1:11" ht="15" customHeight="1" thickBot="1">
      <c r="A192" s="180">
        <v>23</v>
      </c>
      <c r="B192" s="166" t="s">
        <v>70</v>
      </c>
      <c r="C192" s="181"/>
      <c r="D192" s="182"/>
      <c r="E192" s="110"/>
      <c r="F192" s="110"/>
      <c r="G192" s="179"/>
      <c r="H192" s="142">
        <f>H193</f>
        <v>0</v>
      </c>
      <c r="I192" s="142">
        <f>I193</f>
        <v>3353</v>
      </c>
      <c r="J192" s="143">
        <f>J193</f>
        <v>3353</v>
      </c>
      <c r="K192" s="133">
        <f>J192*1.25</f>
        <v>4191.25</v>
      </c>
    </row>
    <row r="193" spans="1:11" ht="15" customHeight="1">
      <c r="A193" s="155" t="s">
        <v>71</v>
      </c>
      <c r="B193" s="156" t="s">
        <v>173</v>
      </c>
      <c r="C193" s="124" t="s">
        <v>0</v>
      </c>
      <c r="D193" s="135">
        <v>350</v>
      </c>
      <c r="E193" s="99"/>
      <c r="F193" s="102">
        <v>9.58</v>
      </c>
      <c r="G193" s="135">
        <f>E193+F193</f>
        <v>9.58</v>
      </c>
      <c r="H193" s="135">
        <f>E193*D193</f>
        <v>0</v>
      </c>
      <c r="I193" s="135">
        <f>F193*D193</f>
        <v>3353</v>
      </c>
      <c r="J193" s="136">
        <f>H193+I193</f>
        <v>3353</v>
      </c>
      <c r="K193" s="137"/>
    </row>
    <row r="194" spans="1:11" ht="15" customHeight="1" thickBot="1">
      <c r="A194" s="155"/>
      <c r="B194" s="156"/>
      <c r="C194" s="124"/>
      <c r="D194" s="135"/>
      <c r="E194" s="99"/>
      <c r="F194" s="99"/>
      <c r="G194" s="135"/>
      <c r="H194" s="135"/>
      <c r="I194" s="135"/>
      <c r="J194" s="136"/>
      <c r="K194" s="137"/>
    </row>
    <row r="195" spans="1:11" ht="15" customHeight="1" thickBot="1">
      <c r="A195" s="187"/>
      <c r="B195" s="188" t="s">
        <v>139</v>
      </c>
      <c r="C195" s="188"/>
      <c r="D195" s="188"/>
      <c r="E195" s="111"/>
      <c r="F195" s="111"/>
      <c r="G195" s="188"/>
      <c r="H195" s="189">
        <f>SUM(H14:H194)/2</f>
        <v>283487.96279999975</v>
      </c>
      <c r="I195" s="190">
        <f>SUM(I14:I194)/2</f>
        <v>134908.86860000005</v>
      </c>
      <c r="J195" s="190">
        <f>SUM(J14:J194)/2</f>
        <v>418396.83139999997</v>
      </c>
      <c r="K195" s="133">
        <f>SUM(K14:K192)</f>
        <v>522996.03925</v>
      </c>
    </row>
    <row r="196" spans="1:11" ht="13.5" thickBot="1">
      <c r="A196" s="191"/>
      <c r="B196" s="191"/>
      <c r="C196" s="192"/>
      <c r="D196" s="193"/>
      <c r="E196" s="193"/>
      <c r="F196" s="193"/>
      <c r="G196" s="193"/>
      <c r="H196" s="193"/>
      <c r="I196" s="193"/>
      <c r="J196" s="193"/>
      <c r="K196" s="194"/>
    </row>
    <row r="197" spans="1:11" ht="18.75" customHeight="1">
      <c r="A197" s="195" t="s">
        <v>137</v>
      </c>
      <c r="B197" s="196"/>
      <c r="C197" s="197"/>
      <c r="D197" s="198"/>
      <c r="E197" s="198"/>
      <c r="F197" s="198"/>
      <c r="G197" s="198"/>
      <c r="H197" s="198"/>
      <c r="I197" s="198"/>
      <c r="J197" s="198"/>
      <c r="K197" s="199"/>
    </row>
    <row r="198" spans="1:11" ht="14.25" customHeight="1">
      <c r="A198" s="200" t="s">
        <v>138</v>
      </c>
      <c r="B198" s="201" t="s">
        <v>355</v>
      </c>
      <c r="C198" s="202"/>
      <c r="D198" s="203"/>
      <c r="E198" s="203"/>
      <c r="F198" s="203"/>
      <c r="G198" s="203"/>
      <c r="H198" s="203"/>
      <c r="I198" s="203"/>
      <c r="J198" s="203"/>
      <c r="K198" s="204"/>
    </row>
    <row r="199" spans="1:11" ht="15">
      <c r="A199" s="200"/>
      <c r="B199" s="201"/>
      <c r="C199" s="202"/>
      <c r="D199" s="203"/>
      <c r="E199" s="203"/>
      <c r="F199" s="203"/>
      <c r="G199" s="203"/>
      <c r="H199" s="203"/>
      <c r="I199" s="203"/>
      <c r="J199" s="203"/>
      <c r="K199" s="204"/>
    </row>
    <row r="200" spans="1:11" ht="15.75" thickBot="1">
      <c r="A200" s="205"/>
      <c r="B200" s="206" t="s">
        <v>356</v>
      </c>
      <c r="C200" s="206"/>
      <c r="D200" s="206"/>
      <c r="E200" s="206"/>
      <c r="F200" s="206"/>
      <c r="G200" s="206"/>
      <c r="H200" s="206"/>
      <c r="I200" s="206"/>
      <c r="J200" s="206"/>
      <c r="K200" s="207"/>
    </row>
    <row r="201" spans="1:11" ht="12.75">
      <c r="A201" s="9"/>
      <c r="B201" s="9"/>
      <c r="C201" s="2"/>
      <c r="D201" s="5"/>
      <c r="E201" s="5"/>
      <c r="F201" s="5"/>
      <c r="G201" s="5"/>
      <c r="H201" s="5"/>
      <c r="I201" s="5"/>
      <c r="J201" s="5"/>
      <c r="K201" s="8"/>
    </row>
    <row r="202" spans="1:11" ht="12.75">
      <c r="A202" s="9"/>
      <c r="B202" s="9"/>
      <c r="C202" s="2"/>
      <c r="D202" s="5"/>
      <c r="E202" s="5"/>
      <c r="F202" s="5"/>
      <c r="G202" s="5"/>
      <c r="H202" s="5"/>
      <c r="I202" s="5"/>
      <c r="J202" s="5"/>
      <c r="K202" s="8"/>
    </row>
    <row r="203" spans="1:11" ht="12.75">
      <c r="A203" s="9"/>
      <c r="B203" s="9"/>
      <c r="C203" s="2"/>
      <c r="D203" s="5"/>
      <c r="E203" s="5"/>
      <c r="F203" s="5"/>
      <c r="G203" s="5"/>
      <c r="H203" s="5"/>
      <c r="I203" s="5"/>
      <c r="J203" s="5"/>
      <c r="K203" s="8"/>
    </row>
    <row r="204" spans="1:11" ht="12.75">
      <c r="A204" s="9"/>
      <c r="B204" s="9"/>
      <c r="C204" s="2"/>
      <c r="D204" s="5"/>
      <c r="E204" s="5"/>
      <c r="F204" s="5"/>
      <c r="G204" s="5"/>
      <c r="H204" s="5"/>
      <c r="I204" s="5"/>
      <c r="J204" s="5"/>
      <c r="K204" s="8"/>
    </row>
    <row r="205" spans="1:11" ht="12.75">
      <c r="A205" s="9"/>
      <c r="B205" s="9"/>
      <c r="C205" s="2"/>
      <c r="D205" s="5"/>
      <c r="E205" s="5"/>
      <c r="F205" s="5"/>
      <c r="G205" s="5"/>
      <c r="H205" s="5"/>
      <c r="I205" s="5"/>
      <c r="J205" s="5"/>
      <c r="K205" s="8"/>
    </row>
    <row r="206" spans="1:11" ht="12.75">
      <c r="A206" s="9"/>
      <c r="B206" s="9"/>
      <c r="C206" s="2"/>
      <c r="D206" s="5"/>
      <c r="E206" s="5"/>
      <c r="F206" s="5"/>
      <c r="G206" s="5"/>
      <c r="H206" s="5"/>
      <c r="I206" s="5"/>
      <c r="J206" s="5"/>
      <c r="K206" s="8"/>
    </row>
    <row r="207" spans="1:11" ht="12.75">
      <c r="A207" s="9"/>
      <c r="B207" s="9"/>
      <c r="C207" s="2"/>
      <c r="D207" s="5"/>
      <c r="E207" s="5"/>
      <c r="F207" s="5"/>
      <c r="G207" s="5"/>
      <c r="H207" s="5"/>
      <c r="I207" s="5"/>
      <c r="J207" s="5"/>
      <c r="K207" s="8"/>
    </row>
    <row r="208" spans="1:11" ht="12.75">
      <c r="A208" s="9"/>
      <c r="B208" s="9"/>
      <c r="C208" s="2"/>
      <c r="D208" s="5"/>
      <c r="E208" s="5"/>
      <c r="F208" s="5"/>
      <c r="G208" s="5"/>
      <c r="H208" s="5"/>
      <c r="I208" s="5"/>
      <c r="J208" s="5"/>
      <c r="K208" s="8"/>
    </row>
    <row r="209" spans="1:11" ht="12.75">
      <c r="A209" s="9"/>
      <c r="B209" s="9"/>
      <c r="C209" s="2"/>
      <c r="D209" s="5"/>
      <c r="E209" s="5"/>
      <c r="F209" s="5"/>
      <c r="G209" s="5"/>
      <c r="H209" s="5"/>
      <c r="I209" s="5"/>
      <c r="J209" s="5"/>
      <c r="K209" s="8"/>
    </row>
    <row r="210" spans="1:11" ht="12.75">
      <c r="A210" s="9"/>
      <c r="B210" s="9"/>
      <c r="C210" s="2"/>
      <c r="D210" s="5"/>
      <c r="E210" s="5"/>
      <c r="F210" s="5"/>
      <c r="G210" s="5"/>
      <c r="H210" s="5"/>
      <c r="I210" s="5"/>
      <c r="J210" s="5"/>
      <c r="K210" s="8"/>
    </row>
    <row r="211" spans="1:11" ht="12.75">
      <c r="A211" s="9"/>
      <c r="B211" s="9"/>
      <c r="C211" s="2"/>
      <c r="D211" s="5"/>
      <c r="E211" s="5"/>
      <c r="F211" s="5"/>
      <c r="G211" s="5"/>
      <c r="H211" s="5"/>
      <c r="I211" s="5"/>
      <c r="J211" s="5"/>
      <c r="K211" s="8"/>
    </row>
    <row r="212" spans="1:11" ht="12.75">
      <c r="A212" s="9"/>
      <c r="B212" s="9"/>
      <c r="C212" s="2"/>
      <c r="D212" s="5"/>
      <c r="E212" s="5"/>
      <c r="F212" s="5"/>
      <c r="G212" s="5"/>
      <c r="H212" s="5"/>
      <c r="I212" s="5"/>
      <c r="J212" s="5"/>
      <c r="K212" s="8"/>
    </row>
    <row r="213" spans="1:10" ht="12.75">
      <c r="A213" s="9"/>
      <c r="B213" s="9"/>
      <c r="C213" s="2"/>
      <c r="D213" s="5"/>
      <c r="E213" s="5"/>
      <c r="F213" s="5"/>
      <c r="G213" s="5"/>
      <c r="H213" s="5"/>
      <c r="I213" s="5"/>
      <c r="J213" s="5"/>
    </row>
    <row r="214" spans="1:10" ht="12.75">
      <c r="A214" s="1"/>
      <c r="B214" s="1"/>
      <c r="C214" s="2"/>
      <c r="D214" s="5"/>
      <c r="E214" s="5"/>
      <c r="F214" s="5"/>
      <c r="G214" s="5"/>
      <c r="H214" s="5"/>
      <c r="I214" s="5"/>
      <c r="J214" s="5"/>
    </row>
    <row r="215" spans="1:10" ht="12.75">
      <c r="A215" s="1"/>
      <c r="B215" s="1"/>
      <c r="C215" s="2"/>
      <c r="D215" s="5"/>
      <c r="E215" s="5"/>
      <c r="F215" s="5"/>
      <c r="G215" s="5"/>
      <c r="H215" s="5"/>
      <c r="I215" s="5"/>
      <c r="J215" s="5"/>
    </row>
    <row r="216" spans="3:10" ht="12.75">
      <c r="C216" s="3"/>
      <c r="D216" s="4"/>
      <c r="E216" s="4"/>
      <c r="F216" s="4"/>
      <c r="G216" s="4"/>
      <c r="H216" s="4"/>
      <c r="I216" s="4"/>
      <c r="J216" s="4"/>
    </row>
    <row r="217" spans="3:10" ht="12.75">
      <c r="C217" s="3"/>
      <c r="D217" s="4"/>
      <c r="E217" s="4"/>
      <c r="F217" s="4"/>
      <c r="G217" s="4"/>
      <c r="H217" s="4"/>
      <c r="I217" s="4"/>
      <c r="J217" s="4"/>
    </row>
    <row r="218" ht="12.75">
      <c r="C218" s="3"/>
    </row>
    <row r="219" ht="12.75">
      <c r="C219" s="3"/>
    </row>
    <row r="220" ht="12.75">
      <c r="C220" s="3"/>
    </row>
    <row r="221" ht="12.75">
      <c r="C221" s="3"/>
    </row>
    <row r="222" ht="12.75">
      <c r="C222" s="3"/>
    </row>
  </sheetData>
  <sheetProtection sheet="1" objects="1" scenarios="1" selectLockedCells="1"/>
  <autoFilter ref="A9:J217"/>
  <mergeCells count="13">
    <mergeCell ref="G11:I11"/>
    <mergeCell ref="H7:J7"/>
    <mergeCell ref="E7:G7"/>
    <mergeCell ref="G12:J12"/>
    <mergeCell ref="A3:K3"/>
    <mergeCell ref="B4:K4"/>
    <mergeCell ref="B5:K5"/>
    <mergeCell ref="A6:J6"/>
    <mergeCell ref="C7:C8"/>
    <mergeCell ref="D7:D8"/>
    <mergeCell ref="B7:B8"/>
    <mergeCell ref="A7:A8"/>
    <mergeCell ref="K7:K8"/>
  </mergeCells>
  <printOptions horizontalCentered="1"/>
  <pageMargins left="0.31496062992125984" right="0.31496062992125984" top="0.984251968503937" bottom="0.35433070866141736" header="0.35433070866141736" footer="0.31496062992125984"/>
  <pageSetup orientation="landscape" paperSize="9" scale="51" r:id="rId1"/>
  <headerFooter>
    <oddHeader>&amp;C&amp;12ORÇAMENTO SINTETICO DE SERVIÇOS
OBRA: PREDIO G
LOCAL: USP - INSTITUTO DE ENERGIA E AMBIENTE
</oddHeader>
    <oddFooter>&amp;CDEPLANO PROJETOS E GERENCIAMENTO DE OBRAS LTDA.</oddFooter>
  </headerFooter>
  <rowBreaks count="3" manualBreakCount="3">
    <brk id="53" max="255" man="1"/>
    <brk id="104" max="255" man="1"/>
    <brk id="1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26">
      <selection activeCell="C39" sqref="C39"/>
    </sheetView>
  </sheetViews>
  <sheetFormatPr defaultColWidth="9.33203125" defaultRowHeight="12.75"/>
  <cols>
    <col min="2" max="2" width="57" style="0" customWidth="1"/>
    <col min="3" max="3" width="21.16015625" style="0" customWidth="1"/>
    <col min="4" max="4" width="18.83203125" style="0" customWidth="1"/>
  </cols>
  <sheetData>
    <row r="1" spans="1:4" ht="19.5" customHeight="1" thickBot="1">
      <c r="A1" s="233" t="s">
        <v>162</v>
      </c>
      <c r="B1" s="234"/>
      <c r="C1" s="234"/>
      <c r="D1" s="235"/>
    </row>
    <row r="2" spans="1:4" ht="5.25" customHeight="1" thickBot="1">
      <c r="A2" s="18"/>
      <c r="B2" s="19"/>
      <c r="C2" s="20"/>
      <c r="D2" s="21"/>
    </row>
    <row r="3" spans="1:4" ht="33.75" customHeight="1">
      <c r="A3" s="70" t="s">
        <v>163</v>
      </c>
      <c r="B3" s="229" t="s">
        <v>286</v>
      </c>
      <c r="C3" s="229"/>
      <c r="D3" s="230"/>
    </row>
    <row r="4" spans="1:4" ht="30.75" customHeight="1" thickBot="1">
      <c r="A4" s="71" t="s">
        <v>164</v>
      </c>
      <c r="B4" s="231" t="s">
        <v>170</v>
      </c>
      <c r="C4" s="231"/>
      <c r="D4" s="232"/>
    </row>
    <row r="5" spans="1:4" ht="5.25" customHeight="1" thickBot="1">
      <c r="A5" s="22"/>
      <c r="B5" s="23"/>
      <c r="C5" s="24"/>
      <c r="D5" s="25"/>
    </row>
    <row r="6" spans="1:8" ht="15.75" customHeight="1" thickBot="1">
      <c r="A6" s="39" t="s">
        <v>165</v>
      </c>
      <c r="B6" s="40" t="s">
        <v>166</v>
      </c>
      <c r="C6" s="41" t="s">
        <v>167</v>
      </c>
      <c r="D6" s="42" t="s">
        <v>168</v>
      </c>
      <c r="E6" s="13"/>
      <c r="F6" s="13"/>
      <c r="G6" s="13"/>
      <c r="H6" s="13"/>
    </row>
    <row r="7" spans="1:8" ht="15.75" customHeight="1">
      <c r="A7" s="26">
        <v>1</v>
      </c>
      <c r="B7" s="37" t="s">
        <v>119</v>
      </c>
      <c r="C7" s="43">
        <f>Orçamento!K14</f>
        <v>7592.625</v>
      </c>
      <c r="D7" s="27">
        <f>C7/C30</f>
        <v>0.014517557362170789</v>
      </c>
      <c r="E7" s="13"/>
      <c r="F7" s="13"/>
      <c r="G7" s="13"/>
      <c r="H7" s="13"/>
    </row>
    <row r="8" spans="1:8" ht="15.75" customHeight="1">
      <c r="A8" s="28">
        <v>2</v>
      </c>
      <c r="B8" s="53" t="str">
        <f>Orçamento!B16</f>
        <v>Serviços Preliminares</v>
      </c>
      <c r="C8" s="44">
        <f>Orçamento!K16</f>
        <v>17923.75</v>
      </c>
      <c r="D8" s="29">
        <f>C8/C30</f>
        <v>0.03427129204592729</v>
      </c>
      <c r="E8" s="13"/>
      <c r="F8" s="13"/>
      <c r="G8" s="13"/>
      <c r="H8" s="13"/>
    </row>
    <row r="9" spans="1:8" ht="15.75" customHeight="1">
      <c r="A9" s="28">
        <v>3</v>
      </c>
      <c r="B9" s="31" t="str">
        <f>Orçamento!B26</f>
        <v>Tratamento de Madeiras</v>
      </c>
      <c r="C9" s="44">
        <f>Orçamento!K26</f>
        <v>78214.46250000001</v>
      </c>
      <c r="D9" s="29">
        <f>C9/C30</f>
        <v>0.14955077405971007</v>
      </c>
      <c r="E9" s="13"/>
      <c r="F9" s="13"/>
      <c r="G9" s="13"/>
      <c r="H9" s="13"/>
    </row>
    <row r="10" spans="1:8" ht="15.75" customHeight="1">
      <c r="A10" s="28">
        <v>4</v>
      </c>
      <c r="B10" s="31" t="str">
        <f>Orçamento!B37</f>
        <v>Estruturas </v>
      </c>
      <c r="C10" s="44">
        <f>Orçamento!K37</f>
        <v>42665.5</v>
      </c>
      <c r="D10" s="29">
        <f>C10/C30</f>
        <v>0.08157901169038347</v>
      </c>
      <c r="E10" s="13"/>
      <c r="F10" s="13"/>
      <c r="G10" s="13"/>
      <c r="H10" s="13"/>
    </row>
    <row r="11" spans="1:8" ht="15.75" customHeight="1">
      <c r="A11" s="28">
        <v>5</v>
      </c>
      <c r="B11" s="31" t="str">
        <f>Orçamento!B43</f>
        <v>Concreto</v>
      </c>
      <c r="C11" s="44">
        <f>Orçamento!K43</f>
        <v>10679.571249999999</v>
      </c>
      <c r="D11" s="29">
        <f>C11/C30</f>
        <v>0.020419984949245483</v>
      </c>
      <c r="E11" s="13"/>
      <c r="F11" s="13"/>
      <c r="G11" s="13"/>
      <c r="H11" s="13"/>
    </row>
    <row r="12" spans="1:8" ht="15.75" customHeight="1">
      <c r="A12" s="28">
        <v>6</v>
      </c>
      <c r="B12" s="30" t="str">
        <f>Orçamento!B47</f>
        <v>Fôrmas</v>
      </c>
      <c r="C12" s="45">
        <f>Orçamento!K47</f>
        <v>1246.5</v>
      </c>
      <c r="D12" s="29">
        <f>C12/C30</f>
        <v>0.002383383250449731</v>
      </c>
      <c r="E12" s="14"/>
      <c r="F12" s="14"/>
      <c r="G12" s="13"/>
      <c r="H12" s="13"/>
    </row>
    <row r="13" spans="1:8" ht="15.75" customHeight="1">
      <c r="A13" s="28">
        <v>7</v>
      </c>
      <c r="B13" s="30" t="str">
        <f>Orçamento!B49</f>
        <v>Cobertura</v>
      </c>
      <c r="C13" s="45">
        <f>Orçamento!K49</f>
        <v>84115.3885</v>
      </c>
      <c r="D13" s="29">
        <f>C13/C30</f>
        <v>0.16083370080703724</v>
      </c>
      <c r="E13" s="14"/>
      <c r="F13" s="14"/>
      <c r="G13" s="13"/>
      <c r="H13" s="13"/>
    </row>
    <row r="14" spans="1:8" ht="15.75" customHeight="1">
      <c r="A14" s="28">
        <v>8</v>
      </c>
      <c r="B14" s="31" t="str">
        <f>Orçamento!B54</f>
        <v>Alvenarias, fechamentos e divisórias</v>
      </c>
      <c r="C14" s="44">
        <f>Orçamento!K54</f>
        <v>5322.24575</v>
      </c>
      <c r="D14" s="29">
        <f>C14/C30</f>
        <v>0.010176455174751116</v>
      </c>
      <c r="E14" s="13"/>
      <c r="F14" s="13"/>
      <c r="G14" s="13"/>
      <c r="H14" s="13"/>
    </row>
    <row r="15" spans="1:8" ht="15.75" customHeight="1">
      <c r="A15" s="28">
        <v>9</v>
      </c>
      <c r="B15" s="31" t="str">
        <f>Orçamento!B58</f>
        <v>Esquadrias e acessórios</v>
      </c>
      <c r="C15" s="46">
        <f>Orçamento!K58</f>
        <v>32825.8</v>
      </c>
      <c r="D15" s="29">
        <f>C15/C30</f>
        <v>0.06276491127365647</v>
      </c>
      <c r="E15" s="15"/>
      <c r="F15" s="15"/>
      <c r="G15" s="15"/>
      <c r="H15" s="15"/>
    </row>
    <row r="16" spans="1:8" ht="15.75" customHeight="1">
      <c r="A16" s="32">
        <v>10</v>
      </c>
      <c r="B16" s="38" t="str">
        <f>Orçamento!B66</f>
        <v>Sistemas de prevenção e combate a incêndio</v>
      </c>
      <c r="C16" s="45">
        <f>Orçamento!K66</f>
        <v>2705.4249999999997</v>
      </c>
      <c r="D16" s="29">
        <f>C16/C30</f>
        <v>0.005172935924868001</v>
      </c>
      <c r="E16" s="14"/>
      <c r="F16" s="14"/>
      <c r="G16" s="14"/>
      <c r="H16" s="14"/>
    </row>
    <row r="17" spans="1:8" ht="15.75" customHeight="1">
      <c r="A17" s="34">
        <v>11</v>
      </c>
      <c r="B17" s="73" t="s">
        <v>196</v>
      </c>
      <c r="C17" s="47">
        <f>Orçamento!K72</f>
        <v>8451.61125</v>
      </c>
      <c r="D17" s="29">
        <f>C17/C30</f>
        <v>0.016159990928650232</v>
      </c>
      <c r="E17" s="16"/>
      <c r="F17" s="13"/>
      <c r="G17" s="13"/>
      <c r="H17" s="13"/>
    </row>
    <row r="18" spans="1:8" ht="15.75" customHeight="1">
      <c r="A18" s="34">
        <v>12</v>
      </c>
      <c r="B18" s="72" t="s">
        <v>258</v>
      </c>
      <c r="C18" s="47">
        <f>Orçamento!K83</f>
        <v>70455.59999999999</v>
      </c>
      <c r="D18" s="29">
        <f>C18/C30</f>
        <v>0.1347153605618821</v>
      </c>
      <c r="E18" s="16"/>
      <c r="F18" s="13"/>
      <c r="G18" s="13"/>
      <c r="H18" s="13"/>
    </row>
    <row r="19" spans="1:8" ht="15.75" customHeight="1">
      <c r="A19" s="28">
        <v>13</v>
      </c>
      <c r="B19" s="74" t="str">
        <f>Orçamento!B105</f>
        <v>Luminárias</v>
      </c>
      <c r="C19" s="44">
        <f>Orçamento!K105</f>
        <v>24277</v>
      </c>
      <c r="D19" s="29">
        <f>C19/C30</f>
        <v>0.04641908958778028</v>
      </c>
      <c r="E19" s="13"/>
      <c r="F19" s="13"/>
      <c r="G19" s="13"/>
      <c r="H19" s="13"/>
    </row>
    <row r="20" spans="1:8" ht="15.75" customHeight="1">
      <c r="A20" s="35">
        <v>14</v>
      </c>
      <c r="B20" s="54" t="s">
        <v>20</v>
      </c>
      <c r="C20" s="47">
        <f>Orçamento!K109</f>
        <v>10992.7125</v>
      </c>
      <c r="D20" s="29">
        <f>C20/C30</f>
        <v>0.02101872992339301</v>
      </c>
      <c r="E20" s="17"/>
      <c r="F20" s="6"/>
      <c r="G20" s="6"/>
      <c r="H20" s="6"/>
    </row>
    <row r="21" spans="1:8" ht="15.75" customHeight="1">
      <c r="A21" s="36">
        <v>15</v>
      </c>
      <c r="B21" s="33" t="str">
        <f>Orçamento!B111</f>
        <v>Sistemas Hidráulicos e Exaustão</v>
      </c>
      <c r="C21" s="45">
        <f>Orçamento!K111</f>
        <v>14726.974999999999</v>
      </c>
      <c r="D21" s="29">
        <f>C21/C30</f>
        <v>0.0281588652585575</v>
      </c>
      <c r="E21" s="7"/>
      <c r="F21" s="6"/>
      <c r="G21" s="6"/>
      <c r="H21" s="6"/>
    </row>
    <row r="22" spans="1:8" ht="15.75" customHeight="1">
      <c r="A22" s="32">
        <v>16</v>
      </c>
      <c r="B22" s="33" t="str">
        <f>Orçamento!B136</f>
        <v>Revestimentos de superfícies</v>
      </c>
      <c r="C22" s="45">
        <f>Orçamento!K136</f>
        <v>12420.44125</v>
      </c>
      <c r="D22" s="29">
        <f>C22/C30</f>
        <v>0.02374863348451257</v>
      </c>
      <c r="E22" s="7"/>
      <c r="F22" s="6"/>
      <c r="G22" s="6"/>
      <c r="H22" s="6"/>
    </row>
    <row r="23" spans="1:8" ht="15.75" customHeight="1">
      <c r="A23" s="32">
        <v>17</v>
      </c>
      <c r="B23" s="33" t="str">
        <f>Orçamento!B140</f>
        <v>Forros</v>
      </c>
      <c r="C23" s="45">
        <f>Orçamento!K140</f>
        <v>30537.6625</v>
      </c>
      <c r="D23" s="29">
        <f>C23/C30</f>
        <v>0.05838985424018199</v>
      </c>
      <c r="E23" s="7"/>
      <c r="F23" s="6"/>
      <c r="G23" s="6"/>
      <c r="H23" s="6"/>
    </row>
    <row r="24" spans="1:8" ht="15.75" customHeight="1">
      <c r="A24" s="32">
        <v>18</v>
      </c>
      <c r="B24" s="33" t="str">
        <f>Orçamento!B145</f>
        <v>Pisos</v>
      </c>
      <c r="C24" s="45">
        <f>Orçamento!K145</f>
        <v>12682.829999999998</v>
      </c>
      <c r="D24" s="29">
        <f>C24/C30</f>
        <v>0.02425033661476242</v>
      </c>
      <c r="E24" s="7"/>
      <c r="F24" s="6"/>
      <c r="G24" s="6"/>
      <c r="H24" s="6"/>
    </row>
    <row r="25" spans="1:8" ht="15.75" customHeight="1">
      <c r="A25" s="36">
        <v>19</v>
      </c>
      <c r="B25" s="33" t="str">
        <f>Orçamento!B153</f>
        <v>Pinturas</v>
      </c>
      <c r="C25" s="45">
        <f>Orçamento!K153</f>
        <v>20449.2825</v>
      </c>
      <c r="D25" s="29">
        <f>C25/C30</f>
        <v>0.03910026265079407</v>
      </c>
      <c r="E25" s="7"/>
      <c r="F25" s="6"/>
      <c r="G25" s="6"/>
      <c r="H25" s="6"/>
    </row>
    <row r="26" spans="1:8" ht="15.75" customHeight="1">
      <c r="A26" s="32">
        <v>20</v>
      </c>
      <c r="B26" s="33" t="str">
        <f>Orçamento!B162</f>
        <v>Louças, metais e acessórios sanitários</v>
      </c>
      <c r="C26" s="48">
        <f>Orçamento!K162</f>
        <v>26310.25625</v>
      </c>
      <c r="D26" s="29">
        <f>C26/C30</f>
        <v>0.05030679828422811</v>
      </c>
      <c r="E26" s="7"/>
      <c r="F26" s="6"/>
      <c r="G26" s="6"/>
      <c r="H26" s="6"/>
    </row>
    <row r="27" spans="1:8" ht="15.75" customHeight="1">
      <c r="A27" s="32">
        <v>21</v>
      </c>
      <c r="B27" s="33" t="str">
        <f>Orçamento!B187</f>
        <v>Urbanização e serviços externos</v>
      </c>
      <c r="C27" s="45">
        <f>Orçamento!K187</f>
        <v>1046.85</v>
      </c>
      <c r="D27" s="29">
        <f>C27/C30</f>
        <v>0.002001640397700201</v>
      </c>
      <c r="E27" s="7"/>
      <c r="F27" s="6"/>
      <c r="G27" s="6"/>
      <c r="H27" s="6"/>
    </row>
    <row r="28" spans="1:8" ht="15.75" customHeight="1">
      <c r="A28" s="32">
        <v>22</v>
      </c>
      <c r="B28" s="33" t="str">
        <f>Orçamento!B190</f>
        <v>Paisagismo</v>
      </c>
      <c r="C28" s="45">
        <f>Orçamento!K190</f>
        <v>3162.2999999999997</v>
      </c>
      <c r="D28" s="29">
        <f>C28/C30</f>
        <v>0.006046508506134925</v>
      </c>
      <c r="E28" s="7"/>
      <c r="F28" s="6"/>
      <c r="G28" s="6"/>
      <c r="H28" s="6"/>
    </row>
    <row r="29" spans="1:8" ht="15.75" customHeight="1" thickBot="1">
      <c r="A29" s="36">
        <v>23</v>
      </c>
      <c r="B29" s="33" t="str">
        <f>Orçamento!B192</f>
        <v>Serviços complementares</v>
      </c>
      <c r="C29" s="45">
        <f>Orçamento!K192</f>
        <v>4191.25</v>
      </c>
      <c r="D29" s="29">
        <f>C29/C30</f>
        <v>0.008013923023222971</v>
      </c>
      <c r="E29" s="7"/>
      <c r="F29" s="6"/>
      <c r="G29" s="6"/>
      <c r="H29" s="6"/>
    </row>
    <row r="30" spans="1:4" ht="15.75" customHeight="1" thickBot="1">
      <c r="A30" s="49"/>
      <c r="B30" s="50" t="s">
        <v>169</v>
      </c>
      <c r="C30" s="51">
        <f>SUM(C7:C29)</f>
        <v>522996.03925</v>
      </c>
      <c r="D30" s="55">
        <v>1</v>
      </c>
    </row>
    <row r="31" spans="1:4" ht="15.75" customHeight="1" thickBot="1">
      <c r="A31" s="3"/>
      <c r="B31" s="3"/>
      <c r="C31" s="3"/>
      <c r="D31" s="3"/>
    </row>
    <row r="32" spans="1:4" ht="15.75" customHeight="1">
      <c r="A32" s="12" t="s">
        <v>137</v>
      </c>
      <c r="B32" s="10"/>
      <c r="C32" s="10"/>
      <c r="D32" s="11"/>
    </row>
    <row r="33" spans="1:4" ht="15.75" customHeight="1">
      <c r="A33" s="236" t="s">
        <v>138</v>
      </c>
      <c r="B33" s="237" t="s">
        <v>358</v>
      </c>
      <c r="C33" s="237"/>
      <c r="D33" s="238"/>
    </row>
    <row r="34" spans="1:4" ht="15.75" customHeight="1">
      <c r="A34" s="236"/>
      <c r="B34" s="237"/>
      <c r="C34" s="237"/>
      <c r="D34" s="238"/>
    </row>
    <row r="35" spans="1:4" ht="15.75" customHeight="1" thickBot="1">
      <c r="A35" s="52"/>
      <c r="B35" s="56" t="s">
        <v>359</v>
      </c>
      <c r="C35" s="56"/>
      <c r="D35" s="57"/>
    </row>
  </sheetData>
  <sheetProtection sheet="1" objects="1" scenarios="1"/>
  <mergeCells count="5">
    <mergeCell ref="B3:D3"/>
    <mergeCell ref="B4:D4"/>
    <mergeCell ref="A1:D1"/>
    <mergeCell ref="A33:A34"/>
    <mergeCell ref="B33:D34"/>
  </mergeCells>
  <printOptions/>
  <pageMargins left="0.511811024" right="0.511811024" top="0.787401575" bottom="0.787401575" header="0.31496062" footer="0.3149606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G32" sqref="G32"/>
    </sheetView>
  </sheetViews>
  <sheetFormatPr defaultColWidth="9.33203125" defaultRowHeight="12.75"/>
  <cols>
    <col min="2" max="2" width="56.16015625" style="0" customWidth="1"/>
    <col min="3" max="3" width="12.83203125" style="0" customWidth="1"/>
    <col min="4" max="4" width="9.66015625" style="0" customWidth="1"/>
    <col min="5" max="5" width="12.83203125" style="0" customWidth="1"/>
    <col min="7" max="7" width="12.83203125" style="0" customWidth="1"/>
    <col min="9" max="9" width="12.83203125" style="0" customWidth="1"/>
    <col min="10" max="10" width="10.16015625" style="0" customWidth="1"/>
    <col min="11" max="11" width="18" style="0" customWidth="1"/>
  </cols>
  <sheetData>
    <row r="1" spans="1:11" ht="27" customHeight="1" thickBot="1">
      <c r="A1" s="233" t="s">
        <v>174</v>
      </c>
      <c r="B1" s="234"/>
      <c r="C1" s="234"/>
      <c r="D1" s="234"/>
      <c r="E1" s="234"/>
      <c r="F1" s="234"/>
      <c r="G1" s="234"/>
      <c r="H1" s="234"/>
      <c r="I1" s="234"/>
      <c r="J1" s="234"/>
      <c r="K1" s="235"/>
    </row>
    <row r="2" spans="1:3" ht="5.25" customHeight="1" thickBot="1">
      <c r="A2" s="18"/>
      <c r="B2" s="19"/>
      <c r="C2" s="21"/>
    </row>
    <row r="3" spans="1:11" ht="30.75" customHeight="1">
      <c r="A3" s="66" t="s">
        <v>163</v>
      </c>
      <c r="B3" s="242" t="s">
        <v>286</v>
      </c>
      <c r="C3" s="243"/>
      <c r="D3" s="243"/>
      <c r="E3" s="243"/>
      <c r="F3" s="243"/>
      <c r="G3" s="243"/>
      <c r="H3" s="243"/>
      <c r="I3" s="243"/>
      <c r="J3" s="243"/>
      <c r="K3" s="244"/>
    </row>
    <row r="4" spans="1:11" ht="34.5" customHeight="1" thickBot="1">
      <c r="A4" s="67" t="s">
        <v>164</v>
      </c>
      <c r="B4" s="245" t="s">
        <v>171</v>
      </c>
      <c r="C4" s="246"/>
      <c r="D4" s="246"/>
      <c r="E4" s="246"/>
      <c r="F4" s="246"/>
      <c r="G4" s="246"/>
      <c r="H4" s="246"/>
      <c r="I4" s="246"/>
      <c r="J4" s="246"/>
      <c r="K4" s="247"/>
    </row>
    <row r="5" spans="1:3" ht="4.5" customHeight="1" thickBot="1">
      <c r="A5" s="22"/>
      <c r="B5" s="23"/>
      <c r="C5" s="25"/>
    </row>
    <row r="6" spans="1:11" ht="18.75" customHeight="1" thickBot="1">
      <c r="A6" s="65" t="s">
        <v>165</v>
      </c>
      <c r="B6" s="64" t="s">
        <v>166</v>
      </c>
      <c r="C6" s="248" t="s">
        <v>175</v>
      </c>
      <c r="D6" s="249"/>
      <c r="E6" s="241" t="s">
        <v>176</v>
      </c>
      <c r="F6" s="241"/>
      <c r="G6" s="241" t="s">
        <v>177</v>
      </c>
      <c r="H6" s="241"/>
      <c r="I6" s="241" t="s">
        <v>178</v>
      </c>
      <c r="J6" s="241"/>
      <c r="K6" s="62" t="s">
        <v>167</v>
      </c>
    </row>
    <row r="7" spans="1:13" ht="15.75" customHeight="1">
      <c r="A7" s="26">
        <v>1</v>
      </c>
      <c r="B7" s="37" t="s">
        <v>119</v>
      </c>
      <c r="C7" s="75">
        <f aca="true" t="shared" si="0" ref="C7:C29">K7*D7</f>
        <v>4555.575</v>
      </c>
      <c r="D7" s="76">
        <v>0.6</v>
      </c>
      <c r="E7" s="77">
        <f aca="true" t="shared" si="1" ref="E7:E29">F7*K7</f>
        <v>1138.89375</v>
      </c>
      <c r="F7" s="76">
        <v>0.15</v>
      </c>
      <c r="G7" s="77">
        <f aca="true" t="shared" si="2" ref="G7:G29">H7*K7</f>
        <v>1138.89375</v>
      </c>
      <c r="H7" s="76">
        <v>0.15</v>
      </c>
      <c r="I7" s="77">
        <f aca="true" t="shared" si="3" ref="I7:I29">K7*J7</f>
        <v>759.2625</v>
      </c>
      <c r="J7" s="76">
        <v>0.1</v>
      </c>
      <c r="K7" s="79">
        <f>Analitico!C7</f>
        <v>7592.625</v>
      </c>
      <c r="M7" s="58">
        <f>SUM(D7+F7+H7+J7)</f>
        <v>1</v>
      </c>
    </row>
    <row r="8" spans="1:13" ht="15.75" customHeight="1">
      <c r="A8" s="28">
        <v>2</v>
      </c>
      <c r="B8" s="53" t="str">
        <f>Orçamento!B16</f>
        <v>Serviços Preliminares</v>
      </c>
      <c r="C8" s="69">
        <f t="shared" si="0"/>
        <v>12546.625</v>
      </c>
      <c r="D8" s="78">
        <v>0.7</v>
      </c>
      <c r="E8" s="68">
        <f t="shared" si="1"/>
        <v>5377.125</v>
      </c>
      <c r="F8" s="78">
        <v>0.3</v>
      </c>
      <c r="G8" s="68">
        <f t="shared" si="2"/>
        <v>0</v>
      </c>
      <c r="H8" s="78">
        <v>0</v>
      </c>
      <c r="I8" s="68">
        <f t="shared" si="3"/>
        <v>0</v>
      </c>
      <c r="J8" s="78">
        <v>0</v>
      </c>
      <c r="K8" s="80">
        <f>Analitico!C8</f>
        <v>17923.75</v>
      </c>
      <c r="M8" s="58">
        <f aca="true" t="shared" si="4" ref="M8:M29">SUM(D8+F8+H8+J8)</f>
        <v>1</v>
      </c>
    </row>
    <row r="9" spans="1:13" ht="15.75" customHeight="1">
      <c r="A9" s="28">
        <v>3</v>
      </c>
      <c r="B9" s="31" t="str">
        <f>Orçamento!B26</f>
        <v>Tratamento de Madeiras</v>
      </c>
      <c r="C9" s="69">
        <f t="shared" si="0"/>
        <v>0</v>
      </c>
      <c r="D9" s="78">
        <v>0</v>
      </c>
      <c r="E9" s="68">
        <f t="shared" si="1"/>
        <v>62571.57000000001</v>
      </c>
      <c r="F9" s="78">
        <v>0.8</v>
      </c>
      <c r="G9" s="68">
        <f t="shared" si="2"/>
        <v>15642.892500000002</v>
      </c>
      <c r="H9" s="78">
        <v>0.2</v>
      </c>
      <c r="I9" s="68">
        <f t="shared" si="3"/>
        <v>0</v>
      </c>
      <c r="J9" s="78">
        <v>0</v>
      </c>
      <c r="K9" s="80">
        <f>Analitico!C9</f>
        <v>78214.46250000001</v>
      </c>
      <c r="M9" s="58">
        <f t="shared" si="4"/>
        <v>1</v>
      </c>
    </row>
    <row r="10" spans="1:13" ht="15.75" customHeight="1">
      <c r="A10" s="28">
        <v>4</v>
      </c>
      <c r="B10" s="31" t="str">
        <f>Orçamento!B37</f>
        <v>Estruturas </v>
      </c>
      <c r="C10" s="69">
        <f t="shared" si="0"/>
        <v>0</v>
      </c>
      <c r="D10" s="78">
        <v>0</v>
      </c>
      <c r="E10" s="68">
        <f t="shared" si="1"/>
        <v>12799.65</v>
      </c>
      <c r="F10" s="78">
        <v>0.3</v>
      </c>
      <c r="G10" s="68">
        <f t="shared" si="2"/>
        <v>25599.3</v>
      </c>
      <c r="H10" s="78">
        <v>0.6</v>
      </c>
      <c r="I10" s="68">
        <f t="shared" si="3"/>
        <v>4266.55</v>
      </c>
      <c r="J10" s="78">
        <v>0.1</v>
      </c>
      <c r="K10" s="80">
        <f>Analitico!C10</f>
        <v>42665.5</v>
      </c>
      <c r="M10" s="58">
        <f t="shared" si="4"/>
        <v>0.9999999999999999</v>
      </c>
    </row>
    <row r="11" spans="1:13" ht="15.75" customHeight="1">
      <c r="A11" s="28">
        <v>5</v>
      </c>
      <c r="B11" s="31" t="str">
        <f>Orçamento!B43</f>
        <v>Concreto</v>
      </c>
      <c r="C11" s="69">
        <f t="shared" si="0"/>
        <v>0</v>
      </c>
      <c r="D11" s="78">
        <v>0</v>
      </c>
      <c r="E11" s="68">
        <f t="shared" si="1"/>
        <v>1601.9356874999999</v>
      </c>
      <c r="F11" s="78">
        <v>0.15</v>
      </c>
      <c r="G11" s="68">
        <f t="shared" si="2"/>
        <v>6941.7213125</v>
      </c>
      <c r="H11" s="78">
        <v>0.65</v>
      </c>
      <c r="I11" s="68">
        <f t="shared" si="3"/>
        <v>2135.91425</v>
      </c>
      <c r="J11" s="78">
        <v>0.2</v>
      </c>
      <c r="K11" s="80">
        <f>Analitico!C11</f>
        <v>10679.571249999999</v>
      </c>
      <c r="M11" s="58">
        <f t="shared" si="4"/>
        <v>1</v>
      </c>
    </row>
    <row r="12" spans="1:13" ht="15.75" customHeight="1">
      <c r="A12" s="28">
        <v>6</v>
      </c>
      <c r="B12" s="30" t="str">
        <f>Orçamento!B47</f>
        <v>Fôrmas</v>
      </c>
      <c r="C12" s="69">
        <f t="shared" si="0"/>
        <v>0</v>
      </c>
      <c r="D12" s="78">
        <v>0</v>
      </c>
      <c r="E12" s="68">
        <f t="shared" si="1"/>
        <v>186.975</v>
      </c>
      <c r="F12" s="78">
        <v>0.15</v>
      </c>
      <c r="G12" s="68">
        <f t="shared" si="2"/>
        <v>810.225</v>
      </c>
      <c r="H12" s="78">
        <v>0.65</v>
      </c>
      <c r="I12" s="68">
        <f t="shared" si="3"/>
        <v>249.3</v>
      </c>
      <c r="J12" s="78">
        <v>0.2</v>
      </c>
      <c r="K12" s="81">
        <f>Analitico!C12</f>
        <v>1246.5</v>
      </c>
      <c r="M12" s="58">
        <f t="shared" si="4"/>
        <v>1</v>
      </c>
    </row>
    <row r="13" spans="1:13" ht="15.75" customHeight="1">
      <c r="A13" s="28">
        <v>7</v>
      </c>
      <c r="B13" s="30" t="str">
        <f>Orçamento!B49</f>
        <v>Cobertura</v>
      </c>
      <c r="C13" s="69">
        <f t="shared" si="0"/>
        <v>0</v>
      </c>
      <c r="D13" s="78">
        <v>0</v>
      </c>
      <c r="E13" s="68">
        <f t="shared" si="1"/>
        <v>25234.61655</v>
      </c>
      <c r="F13" s="78">
        <v>0.3</v>
      </c>
      <c r="G13" s="68">
        <f t="shared" si="2"/>
        <v>29440.385974999997</v>
      </c>
      <c r="H13" s="78">
        <v>0.35</v>
      </c>
      <c r="I13" s="68">
        <f t="shared" si="3"/>
        <v>29440.385974999997</v>
      </c>
      <c r="J13" s="78">
        <v>0.35</v>
      </c>
      <c r="K13" s="81">
        <f>Analitico!C13</f>
        <v>84115.3885</v>
      </c>
      <c r="M13" s="58">
        <f t="shared" si="4"/>
        <v>0.9999999999999999</v>
      </c>
    </row>
    <row r="14" spans="1:13" ht="15.75" customHeight="1">
      <c r="A14" s="28">
        <v>8</v>
      </c>
      <c r="B14" s="31" t="str">
        <f>Orçamento!B54</f>
        <v>Alvenarias, fechamentos e divisórias</v>
      </c>
      <c r="C14" s="69">
        <f t="shared" si="0"/>
        <v>1596.6737249999999</v>
      </c>
      <c r="D14" s="78">
        <v>0.3</v>
      </c>
      <c r="E14" s="68">
        <f t="shared" si="1"/>
        <v>2395.0105875</v>
      </c>
      <c r="F14" s="78">
        <v>0.45</v>
      </c>
      <c r="G14" s="68">
        <f t="shared" si="2"/>
        <v>1064.4491500000001</v>
      </c>
      <c r="H14" s="78">
        <v>0.2</v>
      </c>
      <c r="I14" s="68">
        <f t="shared" si="3"/>
        <v>266.11228750000004</v>
      </c>
      <c r="J14" s="78">
        <v>0.05</v>
      </c>
      <c r="K14" s="80">
        <f>Analitico!C14</f>
        <v>5322.24575</v>
      </c>
      <c r="M14" s="58">
        <f t="shared" si="4"/>
        <v>1</v>
      </c>
    </row>
    <row r="15" spans="1:13" ht="15.75" customHeight="1">
      <c r="A15" s="28">
        <v>9</v>
      </c>
      <c r="B15" s="31" t="str">
        <f>Orçamento!B58</f>
        <v>Esquadrias e acessórios</v>
      </c>
      <c r="C15" s="69">
        <f t="shared" si="0"/>
        <v>0</v>
      </c>
      <c r="D15" s="78">
        <v>0</v>
      </c>
      <c r="E15" s="68">
        <f t="shared" si="1"/>
        <v>8206.45</v>
      </c>
      <c r="F15" s="78">
        <v>0.25</v>
      </c>
      <c r="G15" s="68">
        <f t="shared" si="2"/>
        <v>13130.320000000002</v>
      </c>
      <c r="H15" s="78">
        <v>0.4</v>
      </c>
      <c r="I15" s="68">
        <f t="shared" si="3"/>
        <v>11489.03</v>
      </c>
      <c r="J15" s="78">
        <v>0.35</v>
      </c>
      <c r="K15" s="80">
        <f>Analitico!C15</f>
        <v>32825.8</v>
      </c>
      <c r="M15" s="58">
        <f t="shared" si="4"/>
        <v>1</v>
      </c>
    </row>
    <row r="16" spans="1:13" ht="15.75" customHeight="1">
      <c r="A16" s="32">
        <v>10</v>
      </c>
      <c r="B16" s="38" t="str">
        <f>Orçamento!B66</f>
        <v>Sistemas de prevenção e combate a incêndio</v>
      </c>
      <c r="C16" s="69">
        <f t="shared" si="0"/>
        <v>0</v>
      </c>
      <c r="D16" s="78">
        <v>0</v>
      </c>
      <c r="E16" s="68">
        <f t="shared" si="1"/>
        <v>270.54249999999996</v>
      </c>
      <c r="F16" s="78">
        <v>0.1</v>
      </c>
      <c r="G16" s="68">
        <f t="shared" si="2"/>
        <v>541.0849999999999</v>
      </c>
      <c r="H16" s="78">
        <v>0.2</v>
      </c>
      <c r="I16" s="68">
        <f t="shared" si="3"/>
        <v>1893.7974999999997</v>
      </c>
      <c r="J16" s="78">
        <v>0.7</v>
      </c>
      <c r="K16" s="80">
        <f>Analitico!C16</f>
        <v>2705.4249999999997</v>
      </c>
      <c r="M16" s="58">
        <f t="shared" si="4"/>
        <v>1</v>
      </c>
    </row>
    <row r="17" spans="1:13" ht="15.75" customHeight="1">
      <c r="A17" s="34">
        <v>11</v>
      </c>
      <c r="B17" s="73" t="s">
        <v>196</v>
      </c>
      <c r="C17" s="69">
        <f t="shared" si="0"/>
        <v>0</v>
      </c>
      <c r="D17" s="78">
        <v>0</v>
      </c>
      <c r="E17" s="68">
        <f t="shared" si="1"/>
        <v>1267.7416875</v>
      </c>
      <c r="F17" s="78">
        <v>0.15</v>
      </c>
      <c r="G17" s="68">
        <f t="shared" si="2"/>
        <v>3803.2250625</v>
      </c>
      <c r="H17" s="78">
        <v>0.45</v>
      </c>
      <c r="I17" s="68">
        <f t="shared" si="3"/>
        <v>3380.6445000000003</v>
      </c>
      <c r="J17" s="78">
        <v>0.4</v>
      </c>
      <c r="K17" s="80">
        <f>Analitico!C17</f>
        <v>8451.61125</v>
      </c>
      <c r="M17" s="58">
        <f t="shared" si="4"/>
        <v>1</v>
      </c>
    </row>
    <row r="18" spans="1:13" ht="15.75" customHeight="1">
      <c r="A18" s="34">
        <v>12</v>
      </c>
      <c r="B18" s="72" t="s">
        <v>258</v>
      </c>
      <c r="C18" s="69">
        <f t="shared" si="0"/>
        <v>3522.7799999999997</v>
      </c>
      <c r="D18" s="78">
        <v>0.05</v>
      </c>
      <c r="E18" s="68">
        <f t="shared" si="1"/>
        <v>10568.339999999998</v>
      </c>
      <c r="F18" s="78">
        <v>0.15</v>
      </c>
      <c r="G18" s="68">
        <f t="shared" si="2"/>
        <v>24659.459999999995</v>
      </c>
      <c r="H18" s="78">
        <v>0.35</v>
      </c>
      <c r="I18" s="68">
        <f t="shared" si="3"/>
        <v>31705.019999999997</v>
      </c>
      <c r="J18" s="78">
        <v>0.45</v>
      </c>
      <c r="K18" s="80">
        <f>Analitico!C18</f>
        <v>70455.59999999999</v>
      </c>
      <c r="M18" s="58">
        <f t="shared" si="4"/>
        <v>1</v>
      </c>
    </row>
    <row r="19" spans="1:13" ht="15.75" customHeight="1">
      <c r="A19" s="28">
        <v>13</v>
      </c>
      <c r="B19" s="74" t="str">
        <f>Orçamento!B105</f>
        <v>Luminárias</v>
      </c>
      <c r="C19" s="69">
        <f t="shared" si="0"/>
        <v>4855.400000000001</v>
      </c>
      <c r="D19" s="78">
        <v>0.2</v>
      </c>
      <c r="E19" s="68">
        <f t="shared" si="1"/>
        <v>4855.400000000001</v>
      </c>
      <c r="F19" s="78">
        <v>0.2</v>
      </c>
      <c r="G19" s="68">
        <f t="shared" si="2"/>
        <v>9710.800000000001</v>
      </c>
      <c r="H19" s="78">
        <v>0.4</v>
      </c>
      <c r="I19" s="68">
        <f t="shared" si="3"/>
        <v>4855.400000000001</v>
      </c>
      <c r="J19" s="78">
        <v>0.2</v>
      </c>
      <c r="K19" s="80">
        <f>Analitico!C19</f>
        <v>24277</v>
      </c>
      <c r="M19" s="58">
        <f t="shared" si="4"/>
        <v>1</v>
      </c>
    </row>
    <row r="20" spans="1:13" ht="15.75" customHeight="1">
      <c r="A20" s="35">
        <v>14</v>
      </c>
      <c r="B20" s="54" t="s">
        <v>20</v>
      </c>
      <c r="C20" s="69">
        <f t="shared" si="0"/>
        <v>0</v>
      </c>
      <c r="D20" s="78">
        <v>0</v>
      </c>
      <c r="E20" s="68">
        <f t="shared" si="1"/>
        <v>1648.906875</v>
      </c>
      <c r="F20" s="78">
        <v>0.15</v>
      </c>
      <c r="G20" s="68">
        <f t="shared" si="2"/>
        <v>4397.085</v>
      </c>
      <c r="H20" s="78">
        <v>0.4</v>
      </c>
      <c r="I20" s="68">
        <f t="shared" si="3"/>
        <v>4946.720625</v>
      </c>
      <c r="J20" s="78">
        <v>0.45</v>
      </c>
      <c r="K20" s="80">
        <f>Analitico!C20</f>
        <v>10992.7125</v>
      </c>
      <c r="M20" s="58">
        <f t="shared" si="4"/>
        <v>1</v>
      </c>
    </row>
    <row r="21" spans="1:13" ht="15.75" customHeight="1">
      <c r="A21" s="36">
        <v>15</v>
      </c>
      <c r="B21" s="33" t="str">
        <f>Orçamento!B111</f>
        <v>Sistemas Hidráulicos e Exaustão</v>
      </c>
      <c r="C21" s="69">
        <f t="shared" si="0"/>
        <v>0</v>
      </c>
      <c r="D21" s="78">
        <v>0</v>
      </c>
      <c r="E21" s="68">
        <f t="shared" si="1"/>
        <v>2209.04625</v>
      </c>
      <c r="F21" s="78">
        <v>0.15</v>
      </c>
      <c r="G21" s="68">
        <f t="shared" si="2"/>
        <v>5154.441249999999</v>
      </c>
      <c r="H21" s="78">
        <v>0.35</v>
      </c>
      <c r="I21" s="68">
        <f t="shared" si="3"/>
        <v>7363.487499999999</v>
      </c>
      <c r="J21" s="78">
        <v>0.5</v>
      </c>
      <c r="K21" s="80">
        <f>Analitico!C21</f>
        <v>14726.974999999999</v>
      </c>
      <c r="M21" s="58">
        <f t="shared" si="4"/>
        <v>1</v>
      </c>
    </row>
    <row r="22" spans="1:13" ht="15.75" customHeight="1">
      <c r="A22" s="32">
        <v>16</v>
      </c>
      <c r="B22" s="33" t="str">
        <f>Orçamento!B136</f>
        <v>Revestimentos de superfícies</v>
      </c>
      <c r="C22" s="69">
        <f t="shared" si="0"/>
        <v>0</v>
      </c>
      <c r="D22" s="78">
        <v>0</v>
      </c>
      <c r="E22" s="68">
        <f t="shared" si="1"/>
        <v>2484.0882500000002</v>
      </c>
      <c r="F22" s="78">
        <v>0.2</v>
      </c>
      <c r="G22" s="68">
        <f t="shared" si="2"/>
        <v>5589.1985625</v>
      </c>
      <c r="H22" s="78">
        <v>0.45</v>
      </c>
      <c r="I22" s="68">
        <f t="shared" si="3"/>
        <v>4347.154437499999</v>
      </c>
      <c r="J22" s="78">
        <v>0.35</v>
      </c>
      <c r="K22" s="80">
        <f>Analitico!C22</f>
        <v>12420.44125</v>
      </c>
      <c r="M22" s="58">
        <f t="shared" si="4"/>
        <v>1</v>
      </c>
    </row>
    <row r="23" spans="1:13" ht="15.75" customHeight="1">
      <c r="A23" s="32">
        <v>17</v>
      </c>
      <c r="B23" s="33" t="str">
        <f>Orçamento!B140</f>
        <v>Forros</v>
      </c>
      <c r="C23" s="69">
        <f t="shared" si="0"/>
        <v>1526.883125</v>
      </c>
      <c r="D23" s="78">
        <v>0.05</v>
      </c>
      <c r="E23" s="68">
        <f t="shared" si="1"/>
        <v>6107.5325</v>
      </c>
      <c r="F23" s="78">
        <v>0.2</v>
      </c>
      <c r="G23" s="68">
        <f t="shared" si="2"/>
        <v>10688.181874999998</v>
      </c>
      <c r="H23" s="78">
        <v>0.35</v>
      </c>
      <c r="I23" s="68">
        <f t="shared" si="3"/>
        <v>12215.065</v>
      </c>
      <c r="J23" s="78">
        <v>0.4</v>
      </c>
      <c r="K23" s="80">
        <f>Analitico!C23</f>
        <v>30537.6625</v>
      </c>
      <c r="M23" s="58">
        <f t="shared" si="4"/>
        <v>1</v>
      </c>
    </row>
    <row r="24" spans="1:13" ht="15.75" customHeight="1">
      <c r="A24" s="32">
        <v>18</v>
      </c>
      <c r="B24" s="33" t="str">
        <f>Orçamento!B145</f>
        <v>Pisos</v>
      </c>
      <c r="C24" s="69">
        <f t="shared" si="0"/>
        <v>0</v>
      </c>
      <c r="D24" s="78">
        <v>0</v>
      </c>
      <c r="E24" s="68">
        <f t="shared" si="1"/>
        <v>1902.4244999999996</v>
      </c>
      <c r="F24" s="78">
        <v>0.15</v>
      </c>
      <c r="G24" s="68">
        <f t="shared" si="2"/>
        <v>5073.132</v>
      </c>
      <c r="H24" s="78">
        <v>0.4</v>
      </c>
      <c r="I24" s="68">
        <f t="shared" si="3"/>
        <v>5707.273499999999</v>
      </c>
      <c r="J24" s="78">
        <v>0.45</v>
      </c>
      <c r="K24" s="80">
        <f>Analitico!C24</f>
        <v>12682.829999999998</v>
      </c>
      <c r="M24" s="58">
        <f t="shared" si="4"/>
        <v>1</v>
      </c>
    </row>
    <row r="25" spans="1:13" ht="15.75" customHeight="1">
      <c r="A25" s="36">
        <v>19</v>
      </c>
      <c r="B25" s="33" t="str">
        <f>Orçamento!B153</f>
        <v>Pinturas</v>
      </c>
      <c r="C25" s="69">
        <f t="shared" si="0"/>
        <v>2044.9282500000002</v>
      </c>
      <c r="D25" s="78">
        <v>0.1</v>
      </c>
      <c r="E25" s="68">
        <f t="shared" si="1"/>
        <v>5112.320625</v>
      </c>
      <c r="F25" s="78">
        <v>0.25</v>
      </c>
      <c r="G25" s="68">
        <f t="shared" si="2"/>
        <v>7157.248875</v>
      </c>
      <c r="H25" s="78">
        <v>0.35</v>
      </c>
      <c r="I25" s="68">
        <f t="shared" si="3"/>
        <v>6134.78475</v>
      </c>
      <c r="J25" s="78">
        <v>0.3</v>
      </c>
      <c r="K25" s="80">
        <f>Analitico!C25</f>
        <v>20449.2825</v>
      </c>
      <c r="M25" s="58">
        <f t="shared" si="4"/>
        <v>1</v>
      </c>
    </row>
    <row r="26" spans="1:13" ht="15.75" customHeight="1">
      <c r="A26" s="32">
        <v>20</v>
      </c>
      <c r="B26" s="33" t="str">
        <f>Orçamento!B162</f>
        <v>Louças, metais e acessórios sanitários</v>
      </c>
      <c r="C26" s="69">
        <f t="shared" si="0"/>
        <v>0</v>
      </c>
      <c r="D26" s="78">
        <v>0</v>
      </c>
      <c r="E26" s="68">
        <f t="shared" si="1"/>
        <v>0</v>
      </c>
      <c r="F26" s="78">
        <v>0</v>
      </c>
      <c r="G26" s="68">
        <f t="shared" si="2"/>
        <v>5262.05125</v>
      </c>
      <c r="H26" s="78">
        <v>0.2</v>
      </c>
      <c r="I26" s="68">
        <f t="shared" si="3"/>
        <v>21048.205</v>
      </c>
      <c r="J26" s="78">
        <v>0.8</v>
      </c>
      <c r="K26" s="80">
        <f>Analitico!C26</f>
        <v>26310.25625</v>
      </c>
      <c r="M26" s="58">
        <f t="shared" si="4"/>
        <v>1</v>
      </c>
    </row>
    <row r="27" spans="1:13" ht="15.75" customHeight="1">
      <c r="A27" s="32">
        <v>21</v>
      </c>
      <c r="B27" s="33" t="str">
        <f>Orçamento!B187</f>
        <v>Urbanização e serviços externos</v>
      </c>
      <c r="C27" s="69">
        <f t="shared" si="0"/>
        <v>0</v>
      </c>
      <c r="D27" s="78">
        <v>0</v>
      </c>
      <c r="E27" s="68">
        <f t="shared" si="1"/>
        <v>0</v>
      </c>
      <c r="F27" s="78">
        <v>0</v>
      </c>
      <c r="G27" s="68">
        <f t="shared" si="2"/>
        <v>471.0825</v>
      </c>
      <c r="H27" s="78">
        <v>0.45</v>
      </c>
      <c r="I27" s="68">
        <f t="shared" si="3"/>
        <v>575.7675</v>
      </c>
      <c r="J27" s="78">
        <v>0.55</v>
      </c>
      <c r="K27" s="80">
        <f>Analitico!C27</f>
        <v>1046.85</v>
      </c>
      <c r="M27" s="58">
        <f t="shared" si="4"/>
        <v>1</v>
      </c>
    </row>
    <row r="28" spans="1:13" ht="15.75" customHeight="1">
      <c r="A28" s="32">
        <v>22</v>
      </c>
      <c r="B28" s="33" t="str">
        <f>Orçamento!B190</f>
        <v>Paisagismo</v>
      </c>
      <c r="C28" s="69">
        <f t="shared" si="0"/>
        <v>0</v>
      </c>
      <c r="D28" s="78">
        <v>0</v>
      </c>
      <c r="E28" s="68">
        <f t="shared" si="1"/>
        <v>474.3449999999999</v>
      </c>
      <c r="F28" s="78">
        <v>0.15</v>
      </c>
      <c r="G28" s="68">
        <f t="shared" si="2"/>
        <v>1106.8049999999998</v>
      </c>
      <c r="H28" s="78">
        <v>0.35</v>
      </c>
      <c r="I28" s="68">
        <f t="shared" si="3"/>
        <v>1581.1499999999999</v>
      </c>
      <c r="J28" s="78">
        <v>0.5</v>
      </c>
      <c r="K28" s="80">
        <f>Analitico!C28</f>
        <v>3162.2999999999997</v>
      </c>
      <c r="M28" s="58">
        <f t="shared" si="4"/>
        <v>1</v>
      </c>
    </row>
    <row r="29" spans="1:13" ht="15.75" customHeight="1" thickBot="1">
      <c r="A29" s="36">
        <v>23</v>
      </c>
      <c r="B29" s="33" t="str">
        <f>Orçamento!B192</f>
        <v>Serviços complementares</v>
      </c>
      <c r="C29" s="69">
        <f t="shared" si="0"/>
        <v>0</v>
      </c>
      <c r="D29" s="78">
        <v>0</v>
      </c>
      <c r="E29" s="68">
        <f t="shared" si="1"/>
        <v>419.125</v>
      </c>
      <c r="F29" s="78">
        <v>0.1</v>
      </c>
      <c r="G29" s="68">
        <f t="shared" si="2"/>
        <v>1047.8125</v>
      </c>
      <c r="H29" s="78">
        <v>0.25</v>
      </c>
      <c r="I29" s="68">
        <f t="shared" si="3"/>
        <v>2724.3125</v>
      </c>
      <c r="J29" s="78">
        <v>0.65</v>
      </c>
      <c r="K29" s="80">
        <f>Analitico!C29</f>
        <v>4191.25</v>
      </c>
      <c r="M29" s="58">
        <f t="shared" si="4"/>
        <v>1</v>
      </c>
    </row>
    <row r="30" spans="1:11" ht="21.75" customHeight="1" thickBot="1">
      <c r="A30" s="239" t="s">
        <v>169</v>
      </c>
      <c r="B30" s="240"/>
      <c r="C30" s="59">
        <f>SUM(C7:C29)</f>
        <v>30648.865100000003</v>
      </c>
      <c r="D30" s="60">
        <f>C30/K30</f>
        <v>0.05860248032461558</v>
      </c>
      <c r="E30" s="61">
        <f>SUM(E7:E29)</f>
        <v>156832.03976249998</v>
      </c>
      <c r="F30" s="60">
        <f>E30/K30</f>
        <v>0.299872327881114</v>
      </c>
      <c r="G30" s="61">
        <f>SUM(G7:G29)</f>
        <v>178429.79656249998</v>
      </c>
      <c r="H30" s="60">
        <f>G30/K30</f>
        <v>0.3411685427262057</v>
      </c>
      <c r="I30" s="61">
        <f>SUM(I7:I29)</f>
        <v>157085.337825</v>
      </c>
      <c r="J30" s="60">
        <f>I30/K30</f>
        <v>0.30035664906806464</v>
      </c>
      <c r="K30" s="63">
        <f>SUM(K7:K29)</f>
        <v>522996.03925</v>
      </c>
    </row>
    <row r="31" spans="1:3" ht="12.75">
      <c r="A31" s="3"/>
      <c r="B31" s="3"/>
      <c r="C31" s="3"/>
    </row>
  </sheetData>
  <sheetProtection sheet="1" objects="1" scenarios="1"/>
  <mergeCells count="8">
    <mergeCell ref="A1:K1"/>
    <mergeCell ref="A30:B30"/>
    <mergeCell ref="E6:F6"/>
    <mergeCell ref="G6:H6"/>
    <mergeCell ref="I6:J6"/>
    <mergeCell ref="B3:K3"/>
    <mergeCell ref="B4:K4"/>
    <mergeCell ref="C6:D6"/>
  </mergeCells>
  <printOptions horizontalCentered="1" verticalCentered="1"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Antonio Ferreira da Cruz</cp:lastModifiedBy>
  <cp:lastPrinted>2020-06-19T19:33:03Z</cp:lastPrinted>
  <dcterms:created xsi:type="dcterms:W3CDTF">2017-11-23T18:50:16Z</dcterms:created>
  <dcterms:modified xsi:type="dcterms:W3CDTF">2020-07-03T16:23:55Z</dcterms:modified>
  <cp:category/>
  <cp:version/>
  <cp:contentType/>
  <cp:contentStatus/>
</cp:coreProperties>
</file>